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🏠 Início" sheetId="1" state="visible" r:id="rId1"/>
    <sheet xmlns:r="http://schemas.openxmlformats.org/officeDocument/2006/relationships" name="Dívidas" sheetId="2" state="visible" r:id="rId2"/>
    <sheet xmlns:r="http://schemas.openxmlformats.org/officeDocument/2006/relationships" name="Amortização SAC" sheetId="3" state="visible" r:id="rId3"/>
    <sheet xmlns:r="http://schemas.openxmlformats.org/officeDocument/2006/relationships" name="Estratégia de Quitaçã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R$#,##0.00_);[Red](R$#,##0.00)"/>
    <numFmt numFmtId="165" formatCode="0.0000%"/>
    <numFmt numFmtId="166" formatCode="DD/MM/YYYY"/>
    <numFmt numFmtId="167" formatCode="0.0%"/>
  </numFmts>
  <fonts count="23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94A3B8"/>
      <sz val="9"/>
    </font>
    <font>
      <name val="Calibri"/>
      <b val="1"/>
      <color rgb="FFFFFFFF"/>
      <sz val="9"/>
    </font>
    <font>
      <name val="Calibri"/>
      <b val="1"/>
      <color rgb="FF0F172A"/>
      <sz val="10"/>
    </font>
    <font>
      <name val="Calibri"/>
      <color rgb="FF0F172A"/>
      <sz val="10"/>
    </font>
    <font>
      <name val="Calibri"/>
      <color rgb="FF0000FF"/>
      <sz val="10"/>
    </font>
    <font>
      <name val="Calibri"/>
      <color rgb="FF000000"/>
      <sz val="10"/>
    </font>
    <font>
      <name val="Calibri"/>
      <b val="1"/>
      <color rgb="00EF4444"/>
      <sz val="10"/>
    </font>
    <font>
      <name val="Calibri"/>
      <b val="1"/>
      <color rgb="00F59E0B"/>
      <sz val="10"/>
    </font>
    <font>
      <name val="Calibri"/>
      <b val="1"/>
      <color rgb="0010B981"/>
      <sz val="10"/>
    </font>
    <font>
      <name val="Calibri"/>
      <b val="1"/>
      <color rgb="FFFFFFFF"/>
      <sz val="10"/>
    </font>
    <font>
      <name val="Calibri"/>
      <b val="1"/>
      <color rgb="FFFFFFFF"/>
    </font>
    <font>
      <name val="Calibri"/>
      <color rgb="FF1D6F42"/>
      <sz val="10"/>
    </font>
    <font>
      <name val="Calibri"/>
      <b val="1"/>
      <color rgb="003B82F6"/>
      <sz val="10"/>
    </font>
    <font>
      <sz val="32"/>
    </font>
    <font>
      <name val="Calibri"/>
      <b val="1"/>
      <color rgb="FFFFFFFF"/>
      <sz val="26"/>
    </font>
    <font>
      <name val="Calibri"/>
      <i val="1"/>
      <color rgb="FF94A3B8"/>
      <sz val="11"/>
    </font>
    <font>
      <name val="Calibri"/>
      <b val="1"/>
      <color rgb="FF94A3B8"/>
      <sz val="8"/>
    </font>
    <font>
      <name val="Calibri"/>
      <b val="1"/>
      <color rgb="FFEF4444"/>
      <sz val="10"/>
    </font>
    <font>
      <name val="Calibri"/>
      <color rgb="FF94A3B8"/>
      <sz val="9"/>
    </font>
    <font>
      <name val="Calibri"/>
      <i val="1"/>
      <color rgb="FFFFF000"/>
      <sz val="9"/>
    </font>
    <font>
      <name val="Calibri"/>
      <i val="1"/>
      <color rgb="FF334155"/>
      <sz val="8"/>
    </font>
  </fonts>
  <fills count="10">
    <fill>
      <patternFill/>
    </fill>
    <fill>
      <patternFill patternType="gray125"/>
    </fill>
    <fill>
      <patternFill patternType="solid">
        <fgColor rgb="FF091525"/>
      </patternFill>
    </fill>
    <fill>
      <patternFill patternType="solid">
        <fgColor rgb="FFEF4444"/>
      </patternFill>
    </fill>
    <fill>
      <patternFill patternType="solid">
        <fgColor rgb="FF334155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0F2044"/>
      </patternFill>
    </fill>
    <fill>
      <patternFill patternType="solid">
        <fgColor rgb="FF0F1E33"/>
      </patternFill>
    </fill>
    <fill>
      <patternFill patternType="solid">
        <fgColor rgb="FF1A2E1A"/>
      </patternFill>
    </fill>
  </fills>
  <borders count="8">
    <border>
      <left/>
      <right/>
      <top/>
      <bottom/>
      <diagonal/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bottom style="thin">
        <color rgb="FF0F2044"/>
      </bottom>
    </border>
    <border>
      <bottom style="thin">
        <color rgb="FFE2EAF4"/>
      </bottom>
    </border>
    <border/>
    <border>
      <left/>
      <right/>
      <top/>
      <bottom style="thin">
        <color rgb="FF0F2044"/>
      </bottom>
      <diagonal/>
    </border>
    <border>
      <left style="thick">
        <color rgb="00EF4444"/>
      </left>
    </border>
  </borders>
  <cellStyleXfs count="1">
    <xf numFmtId="0" fontId="0" fillId="0" borderId="0"/>
  </cellStyleXfs>
  <cellXfs count="85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left" vertical="center"/>
    </xf>
    <xf numFmtId="164" fontId="6" fillId="5" borderId="2" applyAlignment="1" pivotButton="0" quotePrefix="0" xfId="0">
      <alignment horizontal="left" vertical="center"/>
    </xf>
    <xf numFmtId="10" fontId="6" fillId="5" borderId="2" applyAlignment="1" pivotButton="0" quotePrefix="0" xfId="0">
      <alignment horizontal="left" vertical="center"/>
    </xf>
    <xf numFmtId="3" fontId="6" fillId="5" borderId="2" applyAlignment="1" pivotButton="0" quotePrefix="0" xfId="0">
      <alignment horizontal="left" vertical="center"/>
    </xf>
    <xf numFmtId="164" fontId="7" fillId="5" borderId="2" applyAlignment="1" pivotButton="0" quotePrefix="0" xfId="0">
      <alignment horizontal="left" vertical="center"/>
    </xf>
    <xf numFmtId="0" fontId="8" fillId="5" borderId="2" applyAlignment="1" pivotButton="0" quotePrefix="0" xfId="0">
      <alignment horizontal="left" vertical="center"/>
    </xf>
    <xf numFmtId="0" fontId="4" fillId="6" borderId="2" applyAlignment="1" pivotButton="0" quotePrefix="0" xfId="0">
      <alignment horizontal="left" vertical="center"/>
    </xf>
    <xf numFmtId="0" fontId="5" fillId="6" borderId="2" applyAlignment="1" pivotButton="0" quotePrefix="0" xfId="0">
      <alignment horizontal="left" vertical="center"/>
    </xf>
    <xf numFmtId="164" fontId="6" fillId="6" borderId="2" applyAlignment="1" pivotButton="0" quotePrefix="0" xfId="0">
      <alignment horizontal="left" vertical="center"/>
    </xf>
    <xf numFmtId="10" fontId="6" fillId="6" borderId="2" applyAlignment="1" pivotButton="0" quotePrefix="0" xfId="0">
      <alignment horizontal="left" vertical="center"/>
    </xf>
    <xf numFmtId="3" fontId="6" fillId="6" borderId="2" applyAlignment="1" pivotButton="0" quotePrefix="0" xfId="0">
      <alignment horizontal="left" vertical="center"/>
    </xf>
    <xf numFmtId="164" fontId="7" fillId="6" borderId="2" applyAlignment="1" pivotButton="0" quotePrefix="0" xfId="0">
      <alignment horizontal="left" vertical="center"/>
    </xf>
    <xf numFmtId="0" fontId="9" fillId="6" borderId="2" applyAlignment="1" pivotButton="0" quotePrefix="0" xfId="0">
      <alignment horizontal="left" vertical="center"/>
    </xf>
    <xf numFmtId="0" fontId="10" fillId="5" borderId="2" applyAlignment="1" pivotButton="0" quotePrefix="0" xfId="0">
      <alignment horizontal="left" vertical="center"/>
    </xf>
    <xf numFmtId="0" fontId="11" fillId="7" borderId="2" applyAlignment="1" pivotButton="0" quotePrefix="0" xfId="0">
      <alignment horizontal="left" vertical="center"/>
    </xf>
    <xf numFmtId="0" fontId="0" fillId="7" borderId="0" pivotButton="0" quotePrefix="0" xfId="0"/>
    <xf numFmtId="164" fontId="12" fillId="7" borderId="1" pivotButton="0" quotePrefix="0" xfId="0"/>
    <xf numFmtId="0" fontId="3" fillId="7" borderId="0" applyAlignment="1" pivotButton="0" quotePrefix="0" xfId="0">
      <alignment horizontal="left" vertical="center"/>
    </xf>
    <xf numFmtId="165" fontId="6" fillId="6" borderId="2" applyAlignment="1" pivotButton="0" quotePrefix="0" xfId="0">
      <alignment horizontal="left" vertical="center"/>
    </xf>
    <xf numFmtId="166" fontId="6" fillId="6" borderId="2" applyAlignment="1" pivotButton="0" quotePrefix="0" xfId="0">
      <alignment horizontal="left" vertical="center"/>
    </xf>
    <xf numFmtId="3" fontId="5" fillId="6" borderId="2" applyAlignment="1" pivotButton="0" quotePrefix="0" xfId="0">
      <alignment horizontal="left" vertical="center"/>
    </xf>
    <xf numFmtId="166" fontId="7" fillId="6" borderId="2" applyAlignment="1" pivotButton="0" quotePrefix="0" xfId="0">
      <alignment horizontal="left" vertical="center"/>
    </xf>
    <xf numFmtId="164" fontId="13" fillId="6" borderId="2" applyAlignment="1" pivotButton="0" quotePrefix="0" xfId="0">
      <alignment horizontal="left" vertical="center"/>
    </xf>
    <xf numFmtId="167" fontId="7" fillId="6" borderId="2" applyAlignment="1" pivotButton="0" quotePrefix="0" xfId="0">
      <alignment horizontal="left" vertical="center"/>
    </xf>
    <xf numFmtId="3" fontId="5" fillId="5" borderId="2" applyAlignment="1" pivotButton="0" quotePrefix="0" xfId="0">
      <alignment horizontal="left" vertical="center"/>
    </xf>
    <xf numFmtId="166" fontId="7" fillId="5" borderId="2" applyAlignment="1" pivotButton="0" quotePrefix="0" xfId="0">
      <alignment horizontal="left" vertical="center"/>
    </xf>
    <xf numFmtId="164" fontId="13" fillId="5" borderId="2" applyAlignment="1" pivotButton="0" quotePrefix="0" xfId="0">
      <alignment horizontal="left" vertical="center"/>
    </xf>
    <xf numFmtId="167" fontId="7" fillId="5" borderId="2" applyAlignment="1" pivotButton="0" quotePrefix="0" xfId="0">
      <alignment horizontal="left" vertical="center"/>
    </xf>
    <xf numFmtId="0" fontId="8" fillId="6" borderId="2" applyAlignment="1" pivotButton="0" quotePrefix="0" xfId="0">
      <alignment horizontal="left" vertical="center"/>
    </xf>
    <xf numFmtId="0" fontId="5" fillId="6" borderId="2" applyAlignment="1" pivotButton="0" quotePrefix="0" xfId="0">
      <alignment horizontal="left" vertical="center" wrapText="1"/>
    </xf>
    <xf numFmtId="0" fontId="14" fillId="6" borderId="2" applyAlignment="1" pivotButton="0" quotePrefix="0" xfId="0">
      <alignment horizontal="left" vertical="center"/>
    </xf>
    <xf numFmtId="0" fontId="7" fillId="6" borderId="2" applyAlignment="1" pivotButton="0" quotePrefix="0" xfId="0">
      <alignment horizontal="left" vertical="center"/>
    </xf>
    <xf numFmtId="0" fontId="3" fillId="4" borderId="3" applyAlignment="1" pivotButton="0" quotePrefix="0" xfId="0">
      <alignment horizontal="center" vertical="center" wrapText="1"/>
    </xf>
    <xf numFmtId="0" fontId="4" fillId="5" borderId="4" applyAlignment="1" pivotButton="0" quotePrefix="0" xfId="0">
      <alignment horizontal="left" vertical="center"/>
    </xf>
    <xf numFmtId="0" fontId="5" fillId="5" borderId="4" applyAlignment="1" pivotButton="0" quotePrefix="0" xfId="0">
      <alignment horizontal="left" vertical="center"/>
    </xf>
    <xf numFmtId="164" fontId="6" fillId="5" borderId="4" applyAlignment="1" pivotButton="0" quotePrefix="0" xfId="0">
      <alignment horizontal="left" vertical="center"/>
    </xf>
    <xf numFmtId="10" fontId="6" fillId="5" borderId="4" applyAlignment="1" pivotButton="0" quotePrefix="0" xfId="0">
      <alignment horizontal="left" vertical="center"/>
    </xf>
    <xf numFmtId="3" fontId="6" fillId="5" borderId="4" applyAlignment="1" pivotButton="0" quotePrefix="0" xfId="0">
      <alignment horizontal="left" vertical="center"/>
    </xf>
    <xf numFmtId="164" fontId="7" fillId="5" borderId="4" applyAlignment="1" pivotButton="0" quotePrefix="0" xfId="0">
      <alignment horizontal="left" vertical="center"/>
    </xf>
    <xf numFmtId="0" fontId="8" fillId="5" borderId="4" applyAlignment="1" pivotButton="0" quotePrefix="0" xfId="0">
      <alignment horizontal="left" vertical="center"/>
    </xf>
    <xf numFmtId="0" fontId="4" fillId="6" borderId="4" applyAlignment="1" pivotButton="0" quotePrefix="0" xfId="0">
      <alignment horizontal="left" vertical="center"/>
    </xf>
    <xf numFmtId="0" fontId="5" fillId="6" borderId="4" applyAlignment="1" pivotButton="0" quotePrefix="0" xfId="0">
      <alignment horizontal="left" vertical="center"/>
    </xf>
    <xf numFmtId="164" fontId="6" fillId="6" borderId="4" applyAlignment="1" pivotButton="0" quotePrefix="0" xfId="0">
      <alignment horizontal="left" vertical="center"/>
    </xf>
    <xf numFmtId="10" fontId="6" fillId="6" borderId="4" applyAlignment="1" pivotButton="0" quotePrefix="0" xfId="0">
      <alignment horizontal="left" vertical="center"/>
    </xf>
    <xf numFmtId="3" fontId="6" fillId="6" borderId="4" applyAlignment="1" pivotButton="0" quotePrefix="0" xfId="0">
      <alignment horizontal="left" vertical="center"/>
    </xf>
    <xf numFmtId="164" fontId="7" fillId="6" borderId="4" applyAlignment="1" pivotButton="0" quotePrefix="0" xfId="0">
      <alignment horizontal="left" vertical="center"/>
    </xf>
    <xf numFmtId="0" fontId="9" fillId="6" borderId="4" applyAlignment="1" pivotButton="0" quotePrefix="0" xfId="0">
      <alignment horizontal="left" vertical="center"/>
    </xf>
    <xf numFmtId="0" fontId="10" fillId="5" borderId="4" applyAlignment="1" pivotButton="0" quotePrefix="0" xfId="0">
      <alignment horizontal="left" vertical="center"/>
    </xf>
    <xf numFmtId="0" fontId="0" fillId="0" borderId="5" pivotButton="0" quotePrefix="0" xfId="0"/>
    <xf numFmtId="0" fontId="11" fillId="7" borderId="3" applyAlignment="1" pivotButton="0" quotePrefix="0" xfId="0">
      <alignment horizontal="left" vertical="center"/>
    </xf>
    <xf numFmtId="0" fontId="0" fillId="7" borderId="3" pivotButton="0" quotePrefix="0" xfId="0"/>
    <xf numFmtId="164" fontId="12" fillId="7" borderId="3" pivotButton="0" quotePrefix="0" xfId="0"/>
    <xf numFmtId="0" fontId="3" fillId="7" borderId="3" applyAlignment="1" pivotButton="0" quotePrefix="0" xfId="0">
      <alignment horizontal="left" vertical="center"/>
    </xf>
    <xf numFmtId="165" fontId="6" fillId="6" borderId="4" applyAlignment="1" pivotButton="0" quotePrefix="0" xfId="0">
      <alignment horizontal="left" vertical="center"/>
    </xf>
    <xf numFmtId="166" fontId="6" fillId="6" borderId="4" applyAlignment="1" pivotButton="0" quotePrefix="0" xfId="0">
      <alignment horizontal="left" vertical="center"/>
    </xf>
    <xf numFmtId="3" fontId="5" fillId="6" borderId="4" applyAlignment="1" pivotButton="0" quotePrefix="0" xfId="0">
      <alignment horizontal="left" vertical="center"/>
    </xf>
    <xf numFmtId="166" fontId="7" fillId="6" borderId="4" applyAlignment="1" pivotButton="0" quotePrefix="0" xfId="0">
      <alignment horizontal="left" vertical="center"/>
    </xf>
    <xf numFmtId="164" fontId="13" fillId="6" borderId="4" applyAlignment="1" pivotButton="0" quotePrefix="0" xfId="0">
      <alignment horizontal="left" vertical="center"/>
    </xf>
    <xf numFmtId="167" fontId="7" fillId="6" borderId="4" applyAlignment="1" pivotButton="0" quotePrefix="0" xfId="0">
      <alignment horizontal="left" vertical="center"/>
    </xf>
    <xf numFmtId="3" fontId="5" fillId="5" borderId="4" applyAlignment="1" pivotButton="0" quotePrefix="0" xfId="0">
      <alignment horizontal="left" vertical="center"/>
    </xf>
    <xf numFmtId="166" fontId="7" fillId="5" borderId="4" applyAlignment="1" pivotButton="0" quotePrefix="0" xfId="0">
      <alignment horizontal="left" vertical="center"/>
    </xf>
    <xf numFmtId="164" fontId="13" fillId="5" borderId="4" applyAlignment="1" pivotButton="0" quotePrefix="0" xfId="0">
      <alignment horizontal="left" vertical="center"/>
    </xf>
    <xf numFmtId="167" fontId="7" fillId="5" borderId="4" applyAlignment="1" pivotButton="0" quotePrefix="0" xfId="0">
      <alignment horizontal="left" vertical="center"/>
    </xf>
    <xf numFmtId="0" fontId="8" fillId="6" borderId="4" applyAlignment="1" pivotButton="0" quotePrefix="0" xfId="0">
      <alignment horizontal="left" vertical="center"/>
    </xf>
    <xf numFmtId="0" fontId="5" fillId="6" borderId="4" applyAlignment="1" pivotButton="0" quotePrefix="0" xfId="0">
      <alignment horizontal="left" vertical="center" wrapText="1"/>
    </xf>
    <xf numFmtId="0" fontId="14" fillId="6" borderId="4" applyAlignment="1" pivotButton="0" quotePrefix="0" xfId="0">
      <alignment horizontal="left" vertical="center"/>
    </xf>
    <xf numFmtId="0" fontId="7" fillId="6" borderId="4" applyAlignment="1" pivotButton="0" quotePrefix="0" xfId="0">
      <alignment horizontal="left" vertical="center"/>
    </xf>
    <xf numFmtId="0" fontId="15" fillId="2" borderId="0" applyAlignment="1" pivotButton="0" quotePrefix="0" xfId="0">
      <alignment horizontal="right" vertical="top"/>
    </xf>
    <xf numFmtId="0" fontId="16" fillId="2" borderId="0" applyAlignment="1" pivotButton="0" quotePrefix="0" xfId="0">
      <alignment horizontal="left" vertical="center"/>
    </xf>
    <xf numFmtId="0" fontId="17" fillId="2" borderId="0" applyAlignment="1" pivotButton="0" quotePrefix="0" xfId="0">
      <alignment horizontal="left" vertical="center"/>
    </xf>
    <xf numFmtId="0" fontId="18" fillId="2" borderId="0" applyAlignment="1" pivotButton="0" quotePrefix="0" xfId="0">
      <alignment horizontal="left" vertical="center"/>
    </xf>
    <xf numFmtId="0" fontId="0" fillId="8" borderId="0" pivotButton="0" quotePrefix="0" xfId="0"/>
    <xf numFmtId="0" fontId="19" fillId="8" borderId="7" applyAlignment="1" pivotButton="0" quotePrefix="0" xfId="0">
      <alignment horizontal="left" vertical="center"/>
    </xf>
    <xf numFmtId="0" fontId="20" fillId="8" borderId="0" applyAlignment="1" pivotButton="0" quotePrefix="0" xfId="0">
      <alignment horizontal="left" vertical="center" wrapText="1"/>
    </xf>
    <xf numFmtId="0" fontId="21" fillId="9" borderId="0" applyAlignment="1" pivotButton="0" quotePrefix="0" xfId="0">
      <alignment horizontal="left" vertical="center" wrapText="1"/>
    </xf>
    <xf numFmtId="0" fontId="0" fillId="9" borderId="0" pivotButton="0" quotePrefix="0" xfId="0"/>
    <xf numFmtId="0" fontId="22" fillId="2" borderId="0" applyAlignment="1" pivotButton="0" quotePrefix="0" xfId="0">
      <alignment horizontal="left" vertical="center"/>
    </xf>
    <xf numFmtId="0" fontId="0" fillId="0" borderId="6" pivotButton="0" quotePrefix="0" xfId="0"/>
  </cellXfs>
  <cellStyles count="1">
    <cellStyle name="Normal" xfId="0" builtinId="0" hidden="0"/>
  </cellStyles>
  <dxfs count="1">
    <dxf>
      <fill>
        <patternFill patternType="solid">
          <fgColor rgb="FFFDE8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8572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EF4444"/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42" customWidth="1" min="3" max="3"/>
    <col width="38" customWidth="1" min="4" max="4"/>
    <col width="3" customWidth="1" min="5" max="5"/>
  </cols>
  <sheetData>
    <row r="1" ht="20" customHeight="1">
      <c r="A1" s="1" t="n"/>
      <c r="B1" s="1" t="n"/>
      <c r="C1" s="1" t="n"/>
      <c r="D1" s="1" t="n"/>
      <c r="E1" s="1" t="n"/>
    </row>
    <row r="2" ht="22" customHeight="1">
      <c r="A2" s="1" t="n"/>
      <c r="B2" s="1" t="n"/>
      <c r="C2" s="74" t="inlineStr">
        <is>
          <t>📋</t>
        </is>
      </c>
      <c r="E2" s="1" t="n"/>
    </row>
    <row r="3" ht="22" customHeight="1">
      <c r="A3" s="1" t="n"/>
      <c r="B3" s="1" t="n"/>
      <c r="E3" s="1" t="n"/>
    </row>
    <row r="4" ht="22" customHeight="1">
      <c r="A4" s="1" t="n"/>
      <c r="B4" s="1" t="n"/>
      <c r="C4" s="1" t="n"/>
      <c r="D4" s="1" t="n"/>
      <c r="E4" s="1" t="n"/>
    </row>
    <row r="5" ht="46" customHeight="1">
      <c r="A5" s="1" t="n"/>
      <c r="B5" s="1" t="n"/>
      <c r="C5" s="75" t="inlineStr">
        <is>
          <t>Controle de Dívidas e Parcelas</t>
        </is>
      </c>
      <c r="E5" s="1" t="n"/>
    </row>
    <row r="6" ht="24" customHeight="1">
      <c r="A6" s="1" t="n"/>
      <c r="B6" s="1" t="n"/>
      <c r="C6" s="76" t="inlineStr">
        <is>
          <t>Gerencie empréstimos, financiamentos e estratégias de quitação</t>
        </is>
      </c>
      <c r="E6" s="1" t="n"/>
    </row>
    <row r="7" ht="20" customHeight="1">
      <c r="A7" s="1" t="n"/>
      <c r="B7" s="1" t="n"/>
      <c r="C7" s="1" t="n"/>
      <c r="D7" s="1" t="n"/>
      <c r="E7" s="1" t="n"/>
    </row>
    <row r="8" ht="4" customHeight="1">
      <c r="A8" s="1" t="n"/>
      <c r="B8" s="4" t="n"/>
    </row>
    <row r="9" ht="10" customHeight="1">
      <c r="A9" s="1" t="n"/>
      <c r="B9" s="1" t="n"/>
      <c r="C9" s="1" t="n"/>
      <c r="D9" s="1" t="n"/>
      <c r="E9" s="1" t="n"/>
    </row>
    <row r="10" ht="22" customHeight="1">
      <c r="A10" s="1" t="n"/>
      <c r="B10" s="77" t="inlineStr">
        <is>
          <t xml:space="preserve">  ABAS DESTA PLANILHA</t>
        </is>
      </c>
      <c r="E10" s="1" t="n"/>
    </row>
    <row r="11" ht="26" customHeight="1">
      <c r="A11" s="1" t="n"/>
      <c r="B11" s="78" t="n"/>
      <c r="C11" s="79" t="inlineStr">
        <is>
          <t xml:space="preserve">  Dívidas</t>
        </is>
      </c>
      <c r="D11" s="80" t="inlineStr">
        <is>
          <t>Lista completa com taxa, parcela e custo total dos juros</t>
        </is>
      </c>
      <c r="E11" s="78" t="n"/>
    </row>
    <row r="12" ht="26" customHeight="1">
      <c r="A12" s="1" t="n"/>
      <c r="B12" s="78" t="n"/>
      <c r="C12" s="79" t="inlineStr">
        <is>
          <t xml:space="preserve">  Amortização SAC</t>
        </is>
      </c>
      <c r="D12" s="80" t="inlineStr">
        <is>
          <t>Tabela mês a mês para qualquer dívida (60 parcelas)</t>
        </is>
      </c>
      <c r="E12" s="78" t="n"/>
    </row>
    <row r="13" ht="26" customHeight="1">
      <c r="A13" s="1" t="n"/>
      <c r="B13" s="78" t="n"/>
      <c r="C13" s="79" t="inlineStr">
        <is>
          <t xml:space="preserve">  Estratégia de Quitação</t>
        </is>
      </c>
      <c r="D13" s="80" t="inlineStr">
        <is>
          <t>Compare Avalanche vs Snowball e descubra a melhor rota</t>
        </is>
      </c>
      <c r="E13" s="78" t="n"/>
    </row>
    <row r="14" ht="8" customHeight="1">
      <c r="A14" s="1" t="n"/>
      <c r="B14" s="1" t="n"/>
      <c r="C14" s="1" t="n"/>
      <c r="D14" s="1" t="n"/>
      <c r="E14" s="1" t="n"/>
    </row>
    <row r="15" ht="22" customHeight="1">
      <c r="A15" s="1" t="n"/>
      <c r="B15" s="81" t="inlineStr">
        <is>
          <t xml:space="preserve">  💡  Priorize dívidas com taxa acima de 5% a.m. — são as que mais corroem seu patrimônio.</t>
        </is>
      </c>
      <c r="E15" s="82" t="n"/>
    </row>
    <row r="16" ht="8" customHeight="1">
      <c r="A16" s="1" t="n"/>
      <c r="B16" s="1" t="n"/>
      <c r="C16" s="1" t="n"/>
      <c r="D16" s="1" t="n"/>
      <c r="E16" s="1" t="n"/>
    </row>
    <row r="17" ht="20" customHeight="1">
      <c r="A17" s="1" t="n"/>
      <c r="B17" s="83" t="inlineStr">
        <is>
          <t>Desenvolvido por Finrok  ·  finrok.app  ·  Todos os dados são confidenciais</t>
        </is>
      </c>
      <c r="E17" s="1" t="n"/>
    </row>
    <row r="18" ht="20" customHeight="1">
      <c r="A18" s="1" t="n"/>
      <c r="B18" s="1" t="n"/>
      <c r="C18" s="1" t="n"/>
      <c r="D18" s="1" t="n"/>
      <c r="E18" s="1" t="n"/>
    </row>
    <row r="19" ht="20" customHeight="1">
      <c r="A19" s="1" t="n"/>
      <c r="B19" s="1" t="n"/>
      <c r="C19" s="1" t="n"/>
      <c r="D19" s="1" t="n"/>
      <c r="E19" s="1" t="n"/>
    </row>
    <row r="20" ht="20" customHeight="1">
      <c r="A20" s="1" t="n"/>
      <c r="B20" s="1" t="n"/>
      <c r="C20" s="1" t="n"/>
      <c r="D20" s="1" t="n"/>
      <c r="E20" s="1" t="n"/>
    </row>
    <row r="21" ht="20" customHeight="1">
      <c r="A21" s="1" t="n"/>
      <c r="B21" s="1" t="n"/>
      <c r="C21" s="1" t="n"/>
      <c r="D21" s="1" t="n"/>
      <c r="E21" s="1" t="n"/>
    </row>
    <row r="22" ht="20" customHeight="1">
      <c r="A22" s="1" t="n"/>
      <c r="B22" s="1" t="n"/>
      <c r="C22" s="1" t="n"/>
      <c r="D22" s="1" t="n"/>
      <c r="E22" s="1" t="n"/>
    </row>
    <row r="23" ht="20" customHeight="1">
      <c r="A23" s="1" t="n"/>
      <c r="B23" s="1" t="n"/>
      <c r="C23" s="1" t="n"/>
      <c r="D23" s="1" t="n"/>
      <c r="E23" s="1" t="n"/>
    </row>
    <row r="24" ht="20" customHeight="1">
      <c r="A24" s="1" t="n"/>
      <c r="B24" s="1" t="n"/>
      <c r="C24" s="1" t="n"/>
      <c r="D24" s="1" t="n"/>
      <c r="E24" s="1" t="n"/>
    </row>
    <row r="25" ht="20" customHeight="1">
      <c r="A25" s="1" t="n"/>
      <c r="B25" s="1" t="n"/>
      <c r="C25" s="1" t="n"/>
      <c r="D25" s="1" t="n"/>
      <c r="E25" s="1" t="n"/>
    </row>
    <row r="26" ht="20" customHeight="1">
      <c r="A26" s="1" t="n"/>
      <c r="B26" s="1" t="n"/>
      <c r="C26" s="1" t="n"/>
      <c r="D26" s="1" t="n"/>
      <c r="E26" s="1" t="n"/>
    </row>
    <row r="27" ht="20" customHeight="1">
      <c r="A27" s="1" t="n"/>
      <c r="B27" s="1" t="n"/>
      <c r="C27" s="1" t="n"/>
      <c r="D27" s="1" t="n"/>
      <c r="E27" s="1" t="n"/>
    </row>
    <row r="28" ht="20" customHeight="1">
      <c r="A28" s="1" t="n"/>
      <c r="B28" s="1" t="n"/>
      <c r="C28" s="1" t="n"/>
      <c r="D28" s="1" t="n"/>
      <c r="E28" s="1" t="n"/>
    </row>
    <row r="29" ht="20" customHeight="1">
      <c r="A29" s="1" t="n"/>
      <c r="B29" s="1" t="n"/>
      <c r="C29" s="1" t="n"/>
      <c r="D29" s="1" t="n"/>
      <c r="E29" s="1" t="n"/>
    </row>
    <row r="30" ht="20" customHeight="1">
      <c r="A30" s="1" t="n"/>
      <c r="B30" s="1" t="n"/>
      <c r="C30" s="1" t="n"/>
      <c r="D30" s="1" t="n"/>
      <c r="E30" s="1" t="n"/>
    </row>
    <row r="31" ht="20" customHeight="1">
      <c r="A31" s="1" t="n"/>
      <c r="B31" s="1" t="n"/>
      <c r="C31" s="1" t="n"/>
      <c r="D31" s="1" t="n"/>
      <c r="E31" s="1" t="n"/>
    </row>
    <row r="32" ht="20" customHeight="1">
      <c r="A32" s="1" t="n"/>
      <c r="B32" s="1" t="n"/>
      <c r="C32" s="1" t="n"/>
      <c r="D32" s="1" t="n"/>
      <c r="E32" s="1" t="n"/>
    </row>
    <row r="33" ht="20" customHeight="1">
      <c r="A33" s="1" t="n"/>
      <c r="B33" s="1" t="n"/>
      <c r="C33" s="1" t="n"/>
      <c r="D33" s="1" t="n"/>
      <c r="E33" s="1" t="n"/>
    </row>
    <row r="34" ht="20" customHeight="1">
      <c r="A34" s="1" t="n"/>
      <c r="B34" s="1" t="n"/>
      <c r="C34" s="1" t="n"/>
      <c r="D34" s="1" t="n"/>
      <c r="E34" s="1" t="n"/>
    </row>
    <row r="35" ht="20" customHeight="1">
      <c r="A35" s="1" t="n"/>
      <c r="B35" s="1" t="n"/>
      <c r="C35" s="1" t="n"/>
      <c r="D35" s="1" t="n"/>
      <c r="E35" s="1" t="n"/>
    </row>
    <row r="36" ht="20" customHeight="1">
      <c r="A36" s="1" t="n"/>
      <c r="B36" s="1" t="n"/>
      <c r="C36" s="1" t="n"/>
      <c r="D36" s="1" t="n"/>
      <c r="E36" s="1" t="n"/>
    </row>
    <row r="37" ht="20" customHeight="1">
      <c r="A37" s="1" t="n"/>
      <c r="B37" s="1" t="n"/>
      <c r="C37" s="1" t="n"/>
      <c r="D37" s="1" t="n"/>
      <c r="E37" s="1" t="n"/>
    </row>
    <row r="38" ht="20" customHeight="1">
      <c r="A38" s="1" t="n"/>
      <c r="B38" s="1" t="n"/>
      <c r="C38" s="1" t="n"/>
      <c r="D38" s="1" t="n"/>
      <c r="E38" s="1" t="n"/>
    </row>
    <row r="39" ht="20" customHeight="1">
      <c r="A39" s="1" t="n"/>
      <c r="B39" s="1" t="n"/>
      <c r="C39" s="1" t="n"/>
      <c r="D39" s="1" t="n"/>
      <c r="E39" s="1" t="n"/>
    </row>
    <row r="40" ht="20" customHeight="1">
      <c r="A40" s="1" t="n"/>
      <c r="B40" s="1" t="n"/>
      <c r="C40" s="1" t="n"/>
      <c r="D40" s="1" t="n"/>
      <c r="E40" s="1" t="n"/>
    </row>
    <row r="41" ht="20" customHeight="1">
      <c r="A41" s="1" t="n"/>
      <c r="B41" s="1" t="n"/>
      <c r="C41" s="1" t="n"/>
      <c r="D41" s="1" t="n"/>
      <c r="E41" s="1" t="n"/>
    </row>
    <row r="42" ht="20" customHeight="1">
      <c r="A42" s="1" t="n"/>
      <c r="B42" s="1" t="n"/>
      <c r="C42" s="1" t="n"/>
      <c r="D42" s="1" t="n"/>
      <c r="E42" s="1" t="n"/>
    </row>
    <row r="43" ht="20" customHeight="1">
      <c r="A43" s="1" t="n"/>
      <c r="B43" s="1" t="n"/>
      <c r="C43" s="1" t="n"/>
      <c r="D43" s="1" t="n"/>
      <c r="E43" s="1" t="n"/>
    </row>
    <row r="44" ht="20" customHeight="1">
      <c r="A44" s="1" t="n"/>
      <c r="B44" s="1" t="n"/>
      <c r="C44" s="1" t="n"/>
      <c r="D44" s="1" t="n"/>
      <c r="E44" s="1" t="n"/>
    </row>
    <row r="45" ht="20" customHeight="1">
      <c r="A45" s="1" t="n"/>
      <c r="B45" s="1" t="n"/>
      <c r="C45" s="1" t="n"/>
      <c r="D45" s="1" t="n"/>
      <c r="E45" s="1" t="n"/>
    </row>
    <row r="46" ht="20" customHeight="1">
      <c r="A46" s="1" t="n"/>
      <c r="B46" s="1" t="n"/>
      <c r="C46" s="1" t="n"/>
      <c r="D46" s="1" t="n"/>
      <c r="E46" s="1" t="n"/>
    </row>
    <row r="47" ht="20" customHeight="1">
      <c r="A47" s="1" t="n"/>
      <c r="B47" s="1" t="n"/>
      <c r="C47" s="1" t="n"/>
      <c r="D47" s="1" t="n"/>
      <c r="E47" s="1" t="n"/>
    </row>
    <row r="48" ht="20" customHeight="1">
      <c r="A48" s="1" t="n"/>
      <c r="B48" s="1" t="n"/>
      <c r="C48" s="1" t="n"/>
      <c r="D48" s="1" t="n"/>
      <c r="E48" s="1" t="n"/>
    </row>
    <row r="49" ht="20" customHeight="1">
      <c r="A49" s="1" t="n"/>
      <c r="B49" s="1" t="n"/>
      <c r="C49" s="1" t="n"/>
      <c r="D49" s="1" t="n"/>
      <c r="E49" s="1" t="n"/>
    </row>
    <row r="50" ht="20" customHeight="1">
      <c r="A50" s="1" t="n"/>
      <c r="B50" s="1" t="n"/>
      <c r="C50" s="1" t="n"/>
      <c r="D50" s="1" t="n"/>
      <c r="E50" s="1" t="n"/>
    </row>
    <row r="51" ht="20" customHeight="1">
      <c r="A51" s="1" t="n"/>
      <c r="B51" s="1" t="n"/>
      <c r="C51" s="1" t="n"/>
      <c r="D51" s="1" t="n"/>
      <c r="E51" s="1" t="n"/>
    </row>
    <row r="52" ht="20" customHeight="1">
      <c r="A52" s="1" t="n"/>
      <c r="B52" s="1" t="n"/>
      <c r="C52" s="1" t="n"/>
      <c r="D52" s="1" t="n"/>
      <c r="E52" s="1" t="n"/>
    </row>
    <row r="53" ht="20" customHeight="1">
      <c r="A53" s="1" t="n"/>
      <c r="B53" s="1" t="n"/>
      <c r="C53" s="1" t="n"/>
      <c r="D53" s="1" t="n"/>
      <c r="E53" s="1" t="n"/>
    </row>
    <row r="54" ht="20" customHeight="1">
      <c r="A54" s="1" t="n"/>
      <c r="B54" s="1" t="n"/>
      <c r="C54" s="1" t="n"/>
      <c r="D54" s="1" t="n"/>
      <c r="E54" s="1" t="n"/>
    </row>
  </sheetData>
  <mergeCells count="10">
    <mergeCell ref="B10:D10"/>
    <mergeCell ref="B8:E8"/>
    <mergeCell ref="C6:D6"/>
    <mergeCell ref="C12"/>
    <mergeCell ref="C2:D3"/>
    <mergeCell ref="C5:D5"/>
    <mergeCell ref="B17:D17"/>
    <mergeCell ref="C11"/>
    <mergeCell ref="B15:D15"/>
    <mergeCell ref="C13"/>
  </mergeCells>
  <pageMargins left="0.75" right="0.75" top="1" bottom="1" header="0.5" footer="0.5"/>
  <pageSetup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EF4444"/>
    <outlinePr summaryBelow="1" summaryRight="1"/>
    <pageSetUpPr fitToPage="1"/>
  </sheetPr>
  <dimension ref="A1:K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12" customWidth="1" min="4" max="4"/>
    <col width="14" customWidth="1" min="5" max="5"/>
    <col width="16" customWidth="1" min="6" max="6"/>
    <col width="16" customWidth="1" min="7" max="7"/>
    <col width="16" customWidth="1" min="8" max="8"/>
    <col width="12" customWidth="1" min="9" max="9"/>
    <col width="10" customWidth="1" min="10" max="10"/>
    <col width="14" customWidth="1" min="11" max="11"/>
  </cols>
  <sheetData>
    <row r="1" ht="28" customHeight="1">
      <c r="A1" s="1" t="n"/>
      <c r="B1" s="1" t="n"/>
      <c r="C1" s="1" t="n"/>
      <c r="D1" s="2" t="inlineStr">
        <is>
          <t xml:space="preserve">  CONTROLE DE DÍVIDAS E PARCELAS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Gerencie empréstimos, financiamentos e cartões  |  finrok.app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39" t="inlineStr">
        <is>
          <t>Credor</t>
        </is>
      </c>
      <c r="B6" s="39" t="inlineStr">
        <is>
          <t>Tipo</t>
        </is>
      </c>
      <c r="C6" s="39" t="inlineStr">
        <is>
          <t>Saldo Devedor (R$)</t>
        </is>
      </c>
      <c r="D6" s="39" t="inlineStr">
        <is>
          <t>Taxa % a.m.</t>
        </is>
      </c>
      <c r="E6" s="39" t="inlineStr">
        <is>
          <t>Parcela Atual (R$)</t>
        </is>
      </c>
      <c r="F6" s="39" t="inlineStr">
        <is>
          <t>Parcelas Restantes</t>
        </is>
      </c>
      <c r="G6" s="39" t="inlineStr">
        <is>
          <t>Total a Pagar (R$)</t>
        </is>
      </c>
      <c r="H6" s="39" t="inlineStr">
        <is>
          <t>Custo dos Juros (R$)</t>
        </is>
      </c>
      <c r="I6" s="39" t="inlineStr">
        <is>
          <t>Vencimento</t>
        </is>
      </c>
      <c r="J6" s="39" t="inlineStr">
        <is>
          <t>Status</t>
        </is>
      </c>
      <c r="K6" s="39" t="inlineStr">
        <is>
          <t>Prioridade</t>
        </is>
      </c>
    </row>
    <row r="7" ht="20" customHeight="1">
      <c r="A7" s="40" t="inlineStr">
        <is>
          <t>Nubank Cartão</t>
        </is>
      </c>
      <c r="B7" s="41" t="inlineStr">
        <is>
          <t>Cartão de Crédito</t>
        </is>
      </c>
      <c r="C7" s="42" t="n">
        <v>4800</v>
      </c>
      <c r="D7" s="43" t="n">
        <v>0.15</v>
      </c>
      <c r="E7" s="42" t="n">
        <v>0</v>
      </c>
      <c r="F7" s="44" t="n">
        <v>0</v>
      </c>
      <c r="G7" s="45">
        <f>IF(F7&gt;0,E7*F7,C7*(1+D7)^12)</f>
        <v/>
      </c>
      <c r="H7" s="45">
        <f>G7-C7</f>
        <v/>
      </c>
      <c r="I7" s="44" t="n">
        <v>5</v>
      </c>
      <c r="J7" s="41" t="inlineStr">
        <is>
          <t>Ativo</t>
        </is>
      </c>
      <c r="K7" s="46" t="inlineStr">
        <is>
          <t>🔴 ALTA</t>
        </is>
      </c>
    </row>
    <row r="8" ht="20" customHeight="1">
      <c r="A8" s="47" t="inlineStr">
        <is>
          <t>Santander Auto</t>
        </is>
      </c>
      <c r="B8" s="48" t="inlineStr">
        <is>
          <t>Financiamento Veículo</t>
        </is>
      </c>
      <c r="C8" s="49" t="n">
        <v>38000</v>
      </c>
      <c r="D8" s="50" t="n">
        <v>0.0179</v>
      </c>
      <c r="E8" s="49" t="n">
        <v>980</v>
      </c>
      <c r="F8" s="51" t="n">
        <v>42</v>
      </c>
      <c r="G8" s="52">
        <f>IF(F8&gt;0,E8*F8,C8*(1+D8)^12)</f>
        <v/>
      </c>
      <c r="H8" s="52">
        <f>G8-C8</f>
        <v/>
      </c>
      <c r="I8" s="51" t="n">
        <v>10</v>
      </c>
      <c r="J8" s="48" t="inlineStr">
        <is>
          <t>Ativo</t>
        </is>
      </c>
      <c r="K8" s="53" t="inlineStr">
        <is>
          <t>🟡 MÉDIA</t>
        </is>
      </c>
    </row>
    <row r="9" ht="20" customHeight="1">
      <c r="A9" s="40" t="inlineStr">
        <is>
          <t>CEF Imóvel</t>
        </is>
      </c>
      <c r="B9" s="41" t="inlineStr">
        <is>
          <t>Financiamento Imóvel</t>
        </is>
      </c>
      <c r="C9" s="42" t="n">
        <v>185000</v>
      </c>
      <c r="D9" s="43" t="n">
        <v>0.008500000000000001</v>
      </c>
      <c r="E9" s="42" t="n">
        <v>1240</v>
      </c>
      <c r="F9" s="44" t="n">
        <v>264</v>
      </c>
      <c r="G9" s="45">
        <f>IF(F9&gt;0,E9*F9,C9*(1+D9)^12)</f>
        <v/>
      </c>
      <c r="H9" s="45">
        <f>G9-C9</f>
        <v/>
      </c>
      <c r="I9" s="44" t="n">
        <v>10</v>
      </c>
      <c r="J9" s="41" t="inlineStr">
        <is>
          <t>Ativo</t>
        </is>
      </c>
      <c r="K9" s="54" t="inlineStr">
        <is>
          <t>🟢 BAIXA</t>
        </is>
      </c>
    </row>
    <row r="10" ht="20" customHeight="1">
      <c r="A10" s="47" t="inlineStr">
        <is>
          <t>Inter Empréstimo</t>
        </is>
      </c>
      <c r="B10" s="48" t="inlineStr">
        <is>
          <t>Empréstimo Pessoal</t>
        </is>
      </c>
      <c r="C10" s="49" t="n">
        <v>12000</v>
      </c>
      <c r="D10" s="50" t="n">
        <v>0.028</v>
      </c>
      <c r="E10" s="49" t="n">
        <v>620</v>
      </c>
      <c r="F10" s="51" t="n">
        <v>24</v>
      </c>
      <c r="G10" s="52">
        <f>IF(F10&gt;0,E10*F10,C10*(1+D10)^12)</f>
        <v/>
      </c>
      <c r="H10" s="52">
        <f>G10-C10</f>
        <v/>
      </c>
      <c r="I10" s="51" t="n">
        <v>15</v>
      </c>
      <c r="J10" s="48" t="inlineStr">
        <is>
          <t>Ativo</t>
        </is>
      </c>
      <c r="K10" s="53" t="inlineStr">
        <is>
          <t>🟡 MÉDIA</t>
        </is>
      </c>
    </row>
    <row r="11" ht="20" customHeight="1">
      <c r="A11" s="40" t="inlineStr">
        <is>
          <t>BB Cheque Especial</t>
        </is>
      </c>
      <c r="B11" s="41" t="inlineStr">
        <is>
          <t>Cheque Especial</t>
        </is>
      </c>
      <c r="C11" s="42" t="n">
        <v>2200</v>
      </c>
      <c r="D11" s="43" t="n">
        <v>0.12</v>
      </c>
      <c r="E11" s="42" t="n">
        <v>0</v>
      </c>
      <c r="F11" s="44" t="n">
        <v>0</v>
      </c>
      <c r="G11" s="45">
        <f>IF(F11&gt;0,E11*F11,C11*(1+D11)^12)</f>
        <v/>
      </c>
      <c r="H11" s="45">
        <f>G11-C11</f>
        <v/>
      </c>
      <c r="I11" s="44" t="n">
        <v>1</v>
      </c>
      <c r="J11" s="41" t="inlineStr">
        <is>
          <t>Ativo</t>
        </is>
      </c>
      <c r="K11" s="46" t="inlineStr">
        <is>
          <t>🔴 ALTA</t>
        </is>
      </c>
    </row>
    <row r="12" ht="20" customHeight="1">
      <c r="A12" s="55" t="n"/>
      <c r="B12" s="55" t="n"/>
      <c r="C12" s="55" t="n"/>
      <c r="D12" s="55" t="n"/>
      <c r="E12" s="55" t="n"/>
      <c r="F12" s="55" t="n"/>
      <c r="G12" s="55" t="n"/>
      <c r="H12" s="55" t="n"/>
      <c r="I12" s="55" t="n"/>
      <c r="J12" s="55" t="n"/>
      <c r="K12" s="55" t="n"/>
    </row>
    <row r="13" ht="20" customHeight="1">
      <c r="A13" s="56" t="inlineStr">
        <is>
          <t>TOTAL DÍVIDAS</t>
        </is>
      </c>
      <c r="B13" s="57" t="n"/>
      <c r="C13" s="58">
        <f>SUM(C7:C12)</f>
        <v/>
      </c>
      <c r="D13" s="57" t="n"/>
      <c r="E13" s="58">
        <f>SUM(E7:E12)</f>
        <v/>
      </c>
      <c r="F13" s="57" t="n"/>
      <c r="G13" s="58">
        <f>SUM(G7:G12)</f>
        <v/>
      </c>
      <c r="H13" s="58">
        <f>SUM(H7:H12)</f>
        <v/>
      </c>
      <c r="I13" s="57" t="n"/>
      <c r="J13" s="57" t="n"/>
      <c r="K13" s="57" t="n"/>
    </row>
  </sheetData>
  <mergeCells count="3">
    <mergeCell ref="A5:K5"/>
    <mergeCell ref="D3:K4"/>
    <mergeCell ref="D1:K2"/>
  </mergeCells>
  <conditionalFormatting sqref="A7:K12">
    <cfRule type="expression" priority="1" dxfId="0">
      <formula>RIGHT($K7,4)="ALTA"</formula>
    </cfRule>
  </conditionalFormatting>
  <dataValidations count="1">
    <dataValidation sqref="B7:B12" showDropDown="0" showInputMessage="1" showErrorMessage="1" allowBlank="0" errorTitle="Inválido" error="Use a lista suspensa." promptTitle="Tipo de Dívida" prompt="" type="list">
      <formula1>"Cartão de Crédito,Empréstimo Pessoal,Financiamento Imóvel,Financiamento Veículo,Cheque Especial,Consignado,Outros"</formula1>
    </dataValidation>
  </dataValidation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EF4444"/>
    <outlinePr summaryBelow="1" summaryRight="1"/>
    <pageSetUpPr fitToPage="1"/>
  </sheetPr>
  <dimension ref="A1:H75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8" customWidth="1" min="3" max="3"/>
    <col width="16" customWidth="1" min="4" max="4"/>
    <col width="16" customWidth="1" min="5" max="5"/>
    <col width="16" customWidth="1" min="6" max="6"/>
    <col width="14" customWidth="1" min="7" max="7"/>
  </cols>
  <sheetData>
    <row r="1" ht="28" customHeight="1">
      <c r="A1" s="1" t="n"/>
      <c r="B1" s="1" t="n"/>
      <c r="C1" s="1" t="n"/>
      <c r="D1" s="2" t="inlineStr">
        <is>
          <t xml:space="preserve">  TABELA DE AMORTIZAÇÃO — SISTEMA SAC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Simule o cronograma completo de pagamento de qualquer dívida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59" t="inlineStr">
        <is>
          <t xml:space="preserve">  ▶  PARÂMETROS</t>
        </is>
      </c>
      <c r="B6" s="84" t="n"/>
      <c r="C6" s="84" t="n"/>
      <c r="D6" s="84" t="n"/>
      <c r="E6" s="84" t="n"/>
      <c r="F6" s="84" t="n"/>
      <c r="G6" s="84" t="n"/>
      <c r="H6" s="84" t="n"/>
    </row>
    <row r="7" ht="20" customHeight="1">
      <c r="A7" s="47" t="inlineStr">
        <is>
          <t>Valor financiado (R$)</t>
        </is>
      </c>
      <c r="B7" s="49" t="n">
        <v>100000</v>
      </c>
      <c r="C7" s="48" t="n"/>
      <c r="D7" s="48" t="n"/>
      <c r="E7" s="48" t="n"/>
      <c r="F7" s="48" t="n"/>
      <c r="G7" s="48" t="n"/>
      <c r="H7" s="48" t="n"/>
    </row>
    <row r="8" ht="20" customHeight="1">
      <c r="A8" s="47" t="inlineStr">
        <is>
          <t>Taxa de juros mensal (%)</t>
        </is>
      </c>
      <c r="B8" s="60" t="n">
        <v>0.0179</v>
      </c>
      <c r="C8" s="48" t="n"/>
      <c r="D8" s="48" t="n"/>
      <c r="E8" s="48" t="n"/>
      <c r="F8" s="48" t="n"/>
      <c r="G8" s="48" t="n"/>
      <c r="H8" s="48" t="n"/>
    </row>
    <row r="9" ht="20" customHeight="1">
      <c r="A9" s="47" t="inlineStr">
        <is>
          <t>Prazo total (meses)</t>
        </is>
      </c>
      <c r="B9" s="51" t="n">
        <v>120</v>
      </c>
      <c r="C9" s="48" t="n"/>
      <c r="D9" s="48" t="n"/>
      <c r="E9" s="48" t="n"/>
      <c r="F9" s="48" t="n"/>
      <c r="G9" s="48" t="n"/>
      <c r="H9" s="48" t="n"/>
    </row>
    <row r="10" ht="20" customHeight="1">
      <c r="A10" s="47" t="inlineStr">
        <is>
          <t>Data da 1ª parcela</t>
        </is>
      </c>
      <c r="B10" s="61" t="inlineStr">
        <is>
          <t>2025-07-01</t>
        </is>
      </c>
      <c r="C10" s="48" t="n"/>
      <c r="D10" s="48" t="n"/>
      <c r="E10" s="48" t="n"/>
      <c r="F10" s="48" t="n"/>
      <c r="G10" s="48" t="n"/>
      <c r="H10" s="48" t="n"/>
    </row>
    <row r="11" ht="20" customHeight="1">
      <c r="A11" s="55" t="n"/>
      <c r="B11" s="55" t="n"/>
      <c r="C11" s="55" t="n"/>
      <c r="D11" s="55" t="n"/>
      <c r="E11" s="55" t="n"/>
      <c r="F11" s="55" t="n"/>
      <c r="G11" s="55" t="n"/>
      <c r="H11" s="55" t="n"/>
    </row>
    <row r="12" ht="20" customHeight="1">
      <c r="A12" s="47" t="inlineStr">
        <is>
          <t>Amortização Mensal SAC (R$)</t>
        </is>
      </c>
      <c r="B12" s="52">
        <f>B7/B9</f>
        <v/>
      </c>
      <c r="C12" s="55" t="n"/>
      <c r="D12" s="55" t="n"/>
      <c r="E12" s="55" t="n"/>
      <c r="F12" s="55" t="n"/>
      <c r="G12" s="55" t="n"/>
      <c r="H12" s="55" t="n"/>
    </row>
    <row r="13" ht="20" customHeight="1">
      <c r="A13" s="47" t="inlineStr">
        <is>
          <t>Total de Juros Pagos (R$)</t>
        </is>
      </c>
      <c r="B13" s="52">
        <f>B8*B7*(B9+1)/2</f>
        <v/>
      </c>
      <c r="C13" s="55" t="n"/>
      <c r="D13" s="55" t="n"/>
      <c r="E13" s="55" t="n"/>
      <c r="F13" s="55" t="n"/>
      <c r="G13" s="55" t="n"/>
      <c r="H13" s="55" t="n"/>
    </row>
    <row r="14" ht="20" customHeight="1">
      <c r="A14" s="55" t="n"/>
      <c r="B14" s="55" t="n"/>
      <c r="C14" s="55" t="n"/>
      <c r="D14" s="55" t="n"/>
      <c r="E14" s="55" t="n"/>
      <c r="F14" s="55" t="n"/>
      <c r="G14" s="55" t="n"/>
      <c r="H14" s="55" t="n"/>
    </row>
    <row r="15" ht="24" customHeight="1">
      <c r="A15" s="39" t="inlineStr">
        <is>
          <t>Parcela</t>
        </is>
      </c>
      <c r="B15" s="39" t="inlineStr">
        <is>
          <t>Data Vencimento</t>
        </is>
      </c>
      <c r="C15" s="39" t="inlineStr">
        <is>
          <t>Saldo Devedor</t>
        </is>
      </c>
      <c r="D15" s="39" t="inlineStr">
        <is>
          <t>Amortização (R$)</t>
        </is>
      </c>
      <c r="E15" s="39" t="inlineStr">
        <is>
          <t>Juros do Mês (R$)</t>
        </is>
      </c>
      <c r="F15" s="39" t="inlineStr">
        <is>
          <t>Total Parcela (R$)</t>
        </is>
      </c>
      <c r="G15" s="39" t="inlineStr">
        <is>
          <t>% Amortizado</t>
        </is>
      </c>
      <c r="H15" s="55" t="n"/>
    </row>
    <row r="16" ht="20" customHeight="1">
      <c r="A16" s="62" t="n">
        <v>1</v>
      </c>
      <c r="B16" s="63">
        <f>B10</f>
        <v/>
      </c>
      <c r="C16" s="64">
        <f>B7</f>
        <v/>
      </c>
      <c r="D16" s="64">
        <f>B12</f>
        <v/>
      </c>
      <c r="E16" s="52">
        <f>C16*B8</f>
        <v/>
      </c>
      <c r="F16" s="52">
        <f>D16+E16</f>
        <v/>
      </c>
      <c r="G16" s="65">
        <f>1-C16/B7</f>
        <v/>
      </c>
      <c r="H16" s="55" t="n"/>
    </row>
    <row r="17" ht="20" customHeight="1">
      <c r="A17" s="66" t="n">
        <v>2</v>
      </c>
      <c r="B17" s="67">
        <f>EDATE(B16,1)</f>
        <v/>
      </c>
      <c r="C17" s="45">
        <f>MAX(C16-D16,0)</f>
        <v/>
      </c>
      <c r="D17" s="68">
        <f>B12</f>
        <v/>
      </c>
      <c r="E17" s="45">
        <f>C17*B8</f>
        <v/>
      </c>
      <c r="F17" s="45">
        <f>D17+E17</f>
        <v/>
      </c>
      <c r="G17" s="69">
        <f>1-C17/B7</f>
        <v/>
      </c>
      <c r="H17" s="55" t="n"/>
    </row>
    <row r="18" ht="20" customHeight="1">
      <c r="A18" s="62" t="n">
        <v>3</v>
      </c>
      <c r="B18" s="63">
        <f>EDATE(B17,1)</f>
        <v/>
      </c>
      <c r="C18" s="52">
        <f>MAX(C17-D17,0)</f>
        <v/>
      </c>
      <c r="D18" s="64">
        <f>B12</f>
        <v/>
      </c>
      <c r="E18" s="52">
        <f>C18*B8</f>
        <v/>
      </c>
      <c r="F18" s="52">
        <f>D18+E18</f>
        <v/>
      </c>
      <c r="G18" s="65">
        <f>1-C18/B7</f>
        <v/>
      </c>
      <c r="H18" s="55" t="n"/>
    </row>
    <row r="19" ht="20" customHeight="1">
      <c r="A19" s="66" t="n">
        <v>4</v>
      </c>
      <c r="B19" s="67">
        <f>EDATE(B18,1)</f>
        <v/>
      </c>
      <c r="C19" s="45">
        <f>MAX(C18-D18,0)</f>
        <v/>
      </c>
      <c r="D19" s="68">
        <f>B12</f>
        <v/>
      </c>
      <c r="E19" s="45">
        <f>C19*B8</f>
        <v/>
      </c>
      <c r="F19" s="45">
        <f>D19+E19</f>
        <v/>
      </c>
      <c r="G19" s="69">
        <f>1-C19/B7</f>
        <v/>
      </c>
      <c r="H19" s="55" t="n"/>
    </row>
    <row r="20" ht="20" customHeight="1">
      <c r="A20" s="62" t="n">
        <v>5</v>
      </c>
      <c r="B20" s="63">
        <f>EDATE(B19,1)</f>
        <v/>
      </c>
      <c r="C20" s="52">
        <f>MAX(C19-D19,0)</f>
        <v/>
      </c>
      <c r="D20" s="64">
        <f>B12</f>
        <v/>
      </c>
      <c r="E20" s="52">
        <f>C20*B8</f>
        <v/>
      </c>
      <c r="F20" s="52">
        <f>D20+E20</f>
        <v/>
      </c>
      <c r="G20" s="65">
        <f>1-C20/B7</f>
        <v/>
      </c>
      <c r="H20" s="55" t="n"/>
    </row>
    <row r="21" ht="20" customHeight="1">
      <c r="A21" s="66" t="n">
        <v>6</v>
      </c>
      <c r="B21" s="67">
        <f>EDATE(B20,1)</f>
        <v/>
      </c>
      <c r="C21" s="45">
        <f>MAX(C20-D20,0)</f>
        <v/>
      </c>
      <c r="D21" s="68">
        <f>B12</f>
        <v/>
      </c>
      <c r="E21" s="45">
        <f>C21*B8</f>
        <v/>
      </c>
      <c r="F21" s="45">
        <f>D21+E21</f>
        <v/>
      </c>
      <c r="G21" s="69">
        <f>1-C21/B7</f>
        <v/>
      </c>
      <c r="H21" s="55" t="n"/>
    </row>
    <row r="22" ht="20" customHeight="1">
      <c r="A22" s="62" t="n">
        <v>7</v>
      </c>
      <c r="B22" s="63">
        <f>EDATE(B21,1)</f>
        <v/>
      </c>
      <c r="C22" s="52">
        <f>MAX(C21-D21,0)</f>
        <v/>
      </c>
      <c r="D22" s="64">
        <f>B12</f>
        <v/>
      </c>
      <c r="E22" s="52">
        <f>C22*B8</f>
        <v/>
      </c>
      <c r="F22" s="52">
        <f>D22+E22</f>
        <v/>
      </c>
      <c r="G22" s="65">
        <f>1-C22/B7</f>
        <v/>
      </c>
      <c r="H22" s="55" t="n"/>
    </row>
    <row r="23" ht="20" customHeight="1">
      <c r="A23" s="66" t="n">
        <v>8</v>
      </c>
      <c r="B23" s="67">
        <f>EDATE(B22,1)</f>
        <v/>
      </c>
      <c r="C23" s="45">
        <f>MAX(C22-D22,0)</f>
        <v/>
      </c>
      <c r="D23" s="68">
        <f>B12</f>
        <v/>
      </c>
      <c r="E23" s="45">
        <f>C23*B8</f>
        <v/>
      </c>
      <c r="F23" s="45">
        <f>D23+E23</f>
        <v/>
      </c>
      <c r="G23" s="69">
        <f>1-C23/B7</f>
        <v/>
      </c>
      <c r="H23" s="55" t="n"/>
    </row>
    <row r="24" ht="20" customHeight="1">
      <c r="A24" s="62" t="n">
        <v>9</v>
      </c>
      <c r="B24" s="63">
        <f>EDATE(B23,1)</f>
        <v/>
      </c>
      <c r="C24" s="52">
        <f>MAX(C23-D23,0)</f>
        <v/>
      </c>
      <c r="D24" s="64">
        <f>B12</f>
        <v/>
      </c>
      <c r="E24" s="52">
        <f>C24*B8</f>
        <v/>
      </c>
      <c r="F24" s="52">
        <f>D24+E24</f>
        <v/>
      </c>
      <c r="G24" s="65">
        <f>1-C24/B7</f>
        <v/>
      </c>
      <c r="H24" s="55" t="n"/>
    </row>
    <row r="25" ht="20" customHeight="1">
      <c r="A25" s="66" t="n">
        <v>10</v>
      </c>
      <c r="B25" s="67">
        <f>EDATE(B24,1)</f>
        <v/>
      </c>
      <c r="C25" s="45">
        <f>MAX(C24-D24,0)</f>
        <v/>
      </c>
      <c r="D25" s="68">
        <f>B12</f>
        <v/>
      </c>
      <c r="E25" s="45">
        <f>C25*B8</f>
        <v/>
      </c>
      <c r="F25" s="45">
        <f>D25+E25</f>
        <v/>
      </c>
      <c r="G25" s="69">
        <f>1-C25/B7</f>
        <v/>
      </c>
      <c r="H25" s="55" t="n"/>
    </row>
    <row r="26" ht="20" customHeight="1">
      <c r="A26" s="62" t="n">
        <v>11</v>
      </c>
      <c r="B26" s="63">
        <f>EDATE(B25,1)</f>
        <v/>
      </c>
      <c r="C26" s="52">
        <f>MAX(C25-D25,0)</f>
        <v/>
      </c>
      <c r="D26" s="64">
        <f>B12</f>
        <v/>
      </c>
      <c r="E26" s="52">
        <f>C26*B8</f>
        <v/>
      </c>
      <c r="F26" s="52">
        <f>D26+E26</f>
        <v/>
      </c>
      <c r="G26" s="65">
        <f>1-C26/B7</f>
        <v/>
      </c>
      <c r="H26" s="55" t="n"/>
    </row>
    <row r="27" ht="20" customHeight="1">
      <c r="A27" s="66" t="n">
        <v>12</v>
      </c>
      <c r="B27" s="67">
        <f>EDATE(B26,1)</f>
        <v/>
      </c>
      <c r="C27" s="45">
        <f>MAX(C26-D26,0)</f>
        <v/>
      </c>
      <c r="D27" s="68">
        <f>B12</f>
        <v/>
      </c>
      <c r="E27" s="45">
        <f>C27*B8</f>
        <v/>
      </c>
      <c r="F27" s="45">
        <f>D27+E27</f>
        <v/>
      </c>
      <c r="G27" s="69">
        <f>1-C27/B7</f>
        <v/>
      </c>
      <c r="H27" s="55" t="n"/>
    </row>
    <row r="28" ht="20" customHeight="1">
      <c r="A28" s="62" t="n">
        <v>13</v>
      </c>
      <c r="B28" s="63">
        <f>EDATE(B27,1)</f>
        <v/>
      </c>
      <c r="C28" s="52">
        <f>MAX(C27-D27,0)</f>
        <v/>
      </c>
      <c r="D28" s="64">
        <f>B12</f>
        <v/>
      </c>
      <c r="E28" s="52">
        <f>C28*B8</f>
        <v/>
      </c>
      <c r="F28" s="52">
        <f>D28+E28</f>
        <v/>
      </c>
      <c r="G28" s="65">
        <f>1-C28/B7</f>
        <v/>
      </c>
      <c r="H28" s="55" t="n"/>
    </row>
    <row r="29" ht="20" customHeight="1">
      <c r="A29" s="66" t="n">
        <v>14</v>
      </c>
      <c r="B29" s="67">
        <f>EDATE(B28,1)</f>
        <v/>
      </c>
      <c r="C29" s="45">
        <f>MAX(C28-D28,0)</f>
        <v/>
      </c>
      <c r="D29" s="68">
        <f>B12</f>
        <v/>
      </c>
      <c r="E29" s="45">
        <f>C29*B8</f>
        <v/>
      </c>
      <c r="F29" s="45">
        <f>D29+E29</f>
        <v/>
      </c>
      <c r="G29" s="69">
        <f>1-C29/B7</f>
        <v/>
      </c>
      <c r="H29" s="55" t="n"/>
    </row>
    <row r="30" ht="20" customHeight="1">
      <c r="A30" s="62" t="n">
        <v>15</v>
      </c>
      <c r="B30" s="63">
        <f>EDATE(B29,1)</f>
        <v/>
      </c>
      <c r="C30" s="52">
        <f>MAX(C29-D29,0)</f>
        <v/>
      </c>
      <c r="D30" s="64">
        <f>B12</f>
        <v/>
      </c>
      <c r="E30" s="52">
        <f>C30*B8</f>
        <v/>
      </c>
      <c r="F30" s="52">
        <f>D30+E30</f>
        <v/>
      </c>
      <c r="G30" s="65">
        <f>1-C30/B7</f>
        <v/>
      </c>
      <c r="H30" s="55" t="n"/>
    </row>
    <row r="31" ht="20" customHeight="1">
      <c r="A31" s="66" t="n">
        <v>16</v>
      </c>
      <c r="B31" s="67">
        <f>EDATE(B30,1)</f>
        <v/>
      </c>
      <c r="C31" s="45">
        <f>MAX(C30-D30,0)</f>
        <v/>
      </c>
      <c r="D31" s="68">
        <f>B12</f>
        <v/>
      </c>
      <c r="E31" s="45">
        <f>C31*B8</f>
        <v/>
      </c>
      <c r="F31" s="45">
        <f>D31+E31</f>
        <v/>
      </c>
      <c r="G31" s="69">
        <f>1-C31/B7</f>
        <v/>
      </c>
      <c r="H31" s="55" t="n"/>
    </row>
    <row r="32" ht="20" customHeight="1">
      <c r="A32" s="62" t="n">
        <v>17</v>
      </c>
      <c r="B32" s="63">
        <f>EDATE(B31,1)</f>
        <v/>
      </c>
      <c r="C32" s="52">
        <f>MAX(C31-D31,0)</f>
        <v/>
      </c>
      <c r="D32" s="64">
        <f>B12</f>
        <v/>
      </c>
      <c r="E32" s="52">
        <f>C32*B8</f>
        <v/>
      </c>
      <c r="F32" s="52">
        <f>D32+E32</f>
        <v/>
      </c>
      <c r="G32" s="65">
        <f>1-C32/B7</f>
        <v/>
      </c>
      <c r="H32" s="55" t="n"/>
    </row>
    <row r="33" ht="20" customHeight="1">
      <c r="A33" s="66" t="n">
        <v>18</v>
      </c>
      <c r="B33" s="67">
        <f>EDATE(B32,1)</f>
        <v/>
      </c>
      <c r="C33" s="45">
        <f>MAX(C32-D32,0)</f>
        <v/>
      </c>
      <c r="D33" s="68">
        <f>B12</f>
        <v/>
      </c>
      <c r="E33" s="45">
        <f>C33*B8</f>
        <v/>
      </c>
      <c r="F33" s="45">
        <f>D33+E33</f>
        <v/>
      </c>
      <c r="G33" s="69">
        <f>1-C33/B7</f>
        <v/>
      </c>
      <c r="H33" s="55" t="n"/>
    </row>
    <row r="34" ht="20" customHeight="1">
      <c r="A34" s="62" t="n">
        <v>19</v>
      </c>
      <c r="B34" s="63">
        <f>EDATE(B33,1)</f>
        <v/>
      </c>
      <c r="C34" s="52">
        <f>MAX(C33-D33,0)</f>
        <v/>
      </c>
      <c r="D34" s="64">
        <f>B12</f>
        <v/>
      </c>
      <c r="E34" s="52">
        <f>C34*B8</f>
        <v/>
      </c>
      <c r="F34" s="52">
        <f>D34+E34</f>
        <v/>
      </c>
      <c r="G34" s="65">
        <f>1-C34/B7</f>
        <v/>
      </c>
      <c r="H34" s="55" t="n"/>
    </row>
    <row r="35" ht="20" customHeight="1">
      <c r="A35" s="66" t="n">
        <v>20</v>
      </c>
      <c r="B35" s="67">
        <f>EDATE(B34,1)</f>
        <v/>
      </c>
      <c r="C35" s="45">
        <f>MAX(C34-D34,0)</f>
        <v/>
      </c>
      <c r="D35" s="68">
        <f>B12</f>
        <v/>
      </c>
      <c r="E35" s="45">
        <f>C35*B8</f>
        <v/>
      </c>
      <c r="F35" s="45">
        <f>D35+E35</f>
        <v/>
      </c>
      <c r="G35" s="69">
        <f>1-C35/B7</f>
        <v/>
      </c>
      <c r="H35" s="55" t="n"/>
    </row>
    <row r="36" ht="20" customHeight="1">
      <c r="A36" s="62" t="n">
        <v>21</v>
      </c>
      <c r="B36" s="63">
        <f>EDATE(B35,1)</f>
        <v/>
      </c>
      <c r="C36" s="52">
        <f>MAX(C35-D35,0)</f>
        <v/>
      </c>
      <c r="D36" s="64">
        <f>B12</f>
        <v/>
      </c>
      <c r="E36" s="52">
        <f>C36*B8</f>
        <v/>
      </c>
      <c r="F36" s="52">
        <f>D36+E36</f>
        <v/>
      </c>
      <c r="G36" s="65">
        <f>1-C36/B7</f>
        <v/>
      </c>
      <c r="H36" s="55" t="n"/>
    </row>
    <row r="37" ht="20" customHeight="1">
      <c r="A37" s="66" t="n">
        <v>22</v>
      </c>
      <c r="B37" s="67">
        <f>EDATE(B36,1)</f>
        <v/>
      </c>
      <c r="C37" s="45">
        <f>MAX(C36-D36,0)</f>
        <v/>
      </c>
      <c r="D37" s="68">
        <f>B12</f>
        <v/>
      </c>
      <c r="E37" s="45">
        <f>C37*B8</f>
        <v/>
      </c>
      <c r="F37" s="45">
        <f>D37+E37</f>
        <v/>
      </c>
      <c r="G37" s="69">
        <f>1-C37/B7</f>
        <v/>
      </c>
      <c r="H37" s="55" t="n"/>
    </row>
    <row r="38" ht="20" customHeight="1">
      <c r="A38" s="62" t="n">
        <v>23</v>
      </c>
      <c r="B38" s="63">
        <f>EDATE(B37,1)</f>
        <v/>
      </c>
      <c r="C38" s="52">
        <f>MAX(C37-D37,0)</f>
        <v/>
      </c>
      <c r="D38" s="64">
        <f>B12</f>
        <v/>
      </c>
      <c r="E38" s="52">
        <f>C38*B8</f>
        <v/>
      </c>
      <c r="F38" s="52">
        <f>D38+E38</f>
        <v/>
      </c>
      <c r="G38" s="65">
        <f>1-C38/B7</f>
        <v/>
      </c>
      <c r="H38" s="55" t="n"/>
    </row>
    <row r="39" ht="20" customHeight="1">
      <c r="A39" s="66" t="n">
        <v>24</v>
      </c>
      <c r="B39" s="67">
        <f>EDATE(B38,1)</f>
        <v/>
      </c>
      <c r="C39" s="45">
        <f>MAX(C38-D38,0)</f>
        <v/>
      </c>
      <c r="D39" s="68">
        <f>B12</f>
        <v/>
      </c>
      <c r="E39" s="45">
        <f>C39*B8</f>
        <v/>
      </c>
      <c r="F39" s="45">
        <f>D39+E39</f>
        <v/>
      </c>
      <c r="G39" s="69">
        <f>1-C39/B7</f>
        <v/>
      </c>
      <c r="H39" s="55" t="n"/>
    </row>
    <row r="40" ht="20" customHeight="1">
      <c r="A40" s="62" t="n">
        <v>25</v>
      </c>
      <c r="B40" s="63">
        <f>EDATE(B39,1)</f>
        <v/>
      </c>
      <c r="C40" s="52">
        <f>MAX(C39-D39,0)</f>
        <v/>
      </c>
      <c r="D40" s="64">
        <f>B12</f>
        <v/>
      </c>
      <c r="E40" s="52">
        <f>C40*B8</f>
        <v/>
      </c>
      <c r="F40" s="52">
        <f>D40+E40</f>
        <v/>
      </c>
      <c r="G40" s="65">
        <f>1-C40/B7</f>
        <v/>
      </c>
      <c r="H40" s="55" t="n"/>
    </row>
    <row r="41" ht="20" customHeight="1">
      <c r="A41" s="66" t="n">
        <v>26</v>
      </c>
      <c r="B41" s="67">
        <f>EDATE(B40,1)</f>
        <v/>
      </c>
      <c r="C41" s="45">
        <f>MAX(C40-D40,0)</f>
        <v/>
      </c>
      <c r="D41" s="68">
        <f>B12</f>
        <v/>
      </c>
      <c r="E41" s="45">
        <f>C41*B8</f>
        <v/>
      </c>
      <c r="F41" s="45">
        <f>D41+E41</f>
        <v/>
      </c>
      <c r="G41" s="69">
        <f>1-C41/B7</f>
        <v/>
      </c>
      <c r="H41" s="55" t="n"/>
    </row>
    <row r="42" ht="20" customHeight="1">
      <c r="A42" s="62" t="n">
        <v>27</v>
      </c>
      <c r="B42" s="63">
        <f>EDATE(B41,1)</f>
        <v/>
      </c>
      <c r="C42" s="52">
        <f>MAX(C41-D41,0)</f>
        <v/>
      </c>
      <c r="D42" s="64">
        <f>B12</f>
        <v/>
      </c>
      <c r="E42" s="52">
        <f>C42*B8</f>
        <v/>
      </c>
      <c r="F42" s="52">
        <f>D42+E42</f>
        <v/>
      </c>
      <c r="G42" s="65">
        <f>1-C42/B7</f>
        <v/>
      </c>
      <c r="H42" s="55" t="n"/>
    </row>
    <row r="43" ht="20" customHeight="1">
      <c r="A43" s="66" t="n">
        <v>28</v>
      </c>
      <c r="B43" s="67">
        <f>EDATE(B42,1)</f>
        <v/>
      </c>
      <c r="C43" s="45">
        <f>MAX(C42-D42,0)</f>
        <v/>
      </c>
      <c r="D43" s="68">
        <f>B12</f>
        <v/>
      </c>
      <c r="E43" s="45">
        <f>C43*B8</f>
        <v/>
      </c>
      <c r="F43" s="45">
        <f>D43+E43</f>
        <v/>
      </c>
      <c r="G43" s="69">
        <f>1-C43/B7</f>
        <v/>
      </c>
      <c r="H43" s="55" t="n"/>
    </row>
    <row r="44" ht="20" customHeight="1">
      <c r="A44" s="62" t="n">
        <v>29</v>
      </c>
      <c r="B44" s="63">
        <f>EDATE(B43,1)</f>
        <v/>
      </c>
      <c r="C44" s="52">
        <f>MAX(C43-D43,0)</f>
        <v/>
      </c>
      <c r="D44" s="64">
        <f>B12</f>
        <v/>
      </c>
      <c r="E44" s="52">
        <f>C44*B8</f>
        <v/>
      </c>
      <c r="F44" s="52">
        <f>D44+E44</f>
        <v/>
      </c>
      <c r="G44" s="65">
        <f>1-C44/B7</f>
        <v/>
      </c>
      <c r="H44" s="55" t="n"/>
    </row>
    <row r="45" ht="20" customHeight="1">
      <c r="A45" s="66" t="n">
        <v>30</v>
      </c>
      <c r="B45" s="67">
        <f>EDATE(B44,1)</f>
        <v/>
      </c>
      <c r="C45" s="45">
        <f>MAX(C44-D44,0)</f>
        <v/>
      </c>
      <c r="D45" s="68">
        <f>B12</f>
        <v/>
      </c>
      <c r="E45" s="45">
        <f>C45*B8</f>
        <v/>
      </c>
      <c r="F45" s="45">
        <f>D45+E45</f>
        <v/>
      </c>
      <c r="G45" s="69">
        <f>1-C45/B7</f>
        <v/>
      </c>
      <c r="H45" s="55" t="n"/>
    </row>
    <row r="46" ht="20" customHeight="1">
      <c r="A46" s="62" t="n">
        <v>31</v>
      </c>
      <c r="B46" s="63">
        <f>EDATE(B45,1)</f>
        <v/>
      </c>
      <c r="C46" s="52">
        <f>MAX(C45-D45,0)</f>
        <v/>
      </c>
      <c r="D46" s="64">
        <f>B12</f>
        <v/>
      </c>
      <c r="E46" s="52">
        <f>C46*B8</f>
        <v/>
      </c>
      <c r="F46" s="52">
        <f>D46+E46</f>
        <v/>
      </c>
      <c r="G46" s="65">
        <f>1-C46/B7</f>
        <v/>
      </c>
      <c r="H46" s="55" t="n"/>
    </row>
    <row r="47" ht="20" customHeight="1">
      <c r="A47" s="66" t="n">
        <v>32</v>
      </c>
      <c r="B47" s="67">
        <f>EDATE(B46,1)</f>
        <v/>
      </c>
      <c r="C47" s="45">
        <f>MAX(C46-D46,0)</f>
        <v/>
      </c>
      <c r="D47" s="68">
        <f>B12</f>
        <v/>
      </c>
      <c r="E47" s="45">
        <f>C47*B8</f>
        <v/>
      </c>
      <c r="F47" s="45">
        <f>D47+E47</f>
        <v/>
      </c>
      <c r="G47" s="69">
        <f>1-C47/B7</f>
        <v/>
      </c>
      <c r="H47" s="55" t="n"/>
    </row>
    <row r="48" ht="20" customHeight="1">
      <c r="A48" s="62" t="n">
        <v>33</v>
      </c>
      <c r="B48" s="63">
        <f>EDATE(B47,1)</f>
        <v/>
      </c>
      <c r="C48" s="52">
        <f>MAX(C47-D47,0)</f>
        <v/>
      </c>
      <c r="D48" s="64">
        <f>B12</f>
        <v/>
      </c>
      <c r="E48" s="52">
        <f>C48*B8</f>
        <v/>
      </c>
      <c r="F48" s="52">
        <f>D48+E48</f>
        <v/>
      </c>
      <c r="G48" s="65">
        <f>1-C48/B7</f>
        <v/>
      </c>
      <c r="H48" s="55" t="n"/>
    </row>
    <row r="49" ht="20" customHeight="1">
      <c r="A49" s="66" t="n">
        <v>34</v>
      </c>
      <c r="B49" s="67">
        <f>EDATE(B48,1)</f>
        <v/>
      </c>
      <c r="C49" s="45">
        <f>MAX(C48-D48,0)</f>
        <v/>
      </c>
      <c r="D49" s="68">
        <f>B12</f>
        <v/>
      </c>
      <c r="E49" s="45">
        <f>C49*B8</f>
        <v/>
      </c>
      <c r="F49" s="45">
        <f>D49+E49</f>
        <v/>
      </c>
      <c r="G49" s="69">
        <f>1-C49/B7</f>
        <v/>
      </c>
      <c r="H49" s="55" t="n"/>
    </row>
    <row r="50" ht="20" customHeight="1">
      <c r="A50" s="62" t="n">
        <v>35</v>
      </c>
      <c r="B50" s="63">
        <f>EDATE(B49,1)</f>
        <v/>
      </c>
      <c r="C50" s="52">
        <f>MAX(C49-D49,0)</f>
        <v/>
      </c>
      <c r="D50" s="64">
        <f>B12</f>
        <v/>
      </c>
      <c r="E50" s="52">
        <f>C50*B8</f>
        <v/>
      </c>
      <c r="F50" s="52">
        <f>D50+E50</f>
        <v/>
      </c>
      <c r="G50" s="65">
        <f>1-C50/B7</f>
        <v/>
      </c>
      <c r="H50" s="55" t="n"/>
    </row>
    <row r="51" ht="20" customHeight="1">
      <c r="A51" s="66" t="n">
        <v>36</v>
      </c>
      <c r="B51" s="67">
        <f>EDATE(B50,1)</f>
        <v/>
      </c>
      <c r="C51" s="45">
        <f>MAX(C50-D50,0)</f>
        <v/>
      </c>
      <c r="D51" s="68">
        <f>B12</f>
        <v/>
      </c>
      <c r="E51" s="45">
        <f>C51*B8</f>
        <v/>
      </c>
      <c r="F51" s="45">
        <f>D51+E51</f>
        <v/>
      </c>
      <c r="G51" s="69">
        <f>1-C51/B7</f>
        <v/>
      </c>
      <c r="H51" s="55" t="n"/>
    </row>
    <row r="52" ht="20" customHeight="1">
      <c r="A52" s="62" t="n">
        <v>37</v>
      </c>
      <c r="B52" s="63">
        <f>EDATE(B51,1)</f>
        <v/>
      </c>
      <c r="C52" s="52">
        <f>MAX(C51-D51,0)</f>
        <v/>
      </c>
      <c r="D52" s="64">
        <f>B12</f>
        <v/>
      </c>
      <c r="E52" s="52">
        <f>C52*B8</f>
        <v/>
      </c>
      <c r="F52" s="52">
        <f>D52+E52</f>
        <v/>
      </c>
      <c r="G52" s="65">
        <f>1-C52/B7</f>
        <v/>
      </c>
      <c r="H52" s="55" t="n"/>
    </row>
    <row r="53" ht="20" customHeight="1">
      <c r="A53" s="66" t="n">
        <v>38</v>
      </c>
      <c r="B53" s="67">
        <f>EDATE(B52,1)</f>
        <v/>
      </c>
      <c r="C53" s="45">
        <f>MAX(C52-D52,0)</f>
        <v/>
      </c>
      <c r="D53" s="68">
        <f>B12</f>
        <v/>
      </c>
      <c r="E53" s="45">
        <f>C53*B8</f>
        <v/>
      </c>
      <c r="F53" s="45">
        <f>D53+E53</f>
        <v/>
      </c>
      <c r="G53" s="69">
        <f>1-C53/B7</f>
        <v/>
      </c>
      <c r="H53" s="55" t="n"/>
    </row>
    <row r="54" ht="20" customHeight="1">
      <c r="A54" s="62" t="n">
        <v>39</v>
      </c>
      <c r="B54" s="63">
        <f>EDATE(B53,1)</f>
        <v/>
      </c>
      <c r="C54" s="52">
        <f>MAX(C53-D53,0)</f>
        <v/>
      </c>
      <c r="D54" s="64">
        <f>B12</f>
        <v/>
      </c>
      <c r="E54" s="52">
        <f>C54*B8</f>
        <v/>
      </c>
      <c r="F54" s="52">
        <f>D54+E54</f>
        <v/>
      </c>
      <c r="G54" s="65">
        <f>1-C54/B7</f>
        <v/>
      </c>
      <c r="H54" s="55" t="n"/>
    </row>
    <row r="55" ht="20" customHeight="1">
      <c r="A55" s="66" t="n">
        <v>40</v>
      </c>
      <c r="B55" s="67">
        <f>EDATE(B54,1)</f>
        <v/>
      </c>
      <c r="C55" s="45">
        <f>MAX(C54-D54,0)</f>
        <v/>
      </c>
      <c r="D55" s="68">
        <f>B12</f>
        <v/>
      </c>
      <c r="E55" s="45">
        <f>C55*B8</f>
        <v/>
      </c>
      <c r="F55" s="45">
        <f>D55+E55</f>
        <v/>
      </c>
      <c r="G55" s="69">
        <f>1-C55/B7</f>
        <v/>
      </c>
      <c r="H55" s="55" t="n"/>
    </row>
    <row r="56" ht="20" customHeight="1">
      <c r="A56" s="62" t="n">
        <v>41</v>
      </c>
      <c r="B56" s="63">
        <f>EDATE(B55,1)</f>
        <v/>
      </c>
      <c r="C56" s="52">
        <f>MAX(C55-D55,0)</f>
        <v/>
      </c>
      <c r="D56" s="64">
        <f>B12</f>
        <v/>
      </c>
      <c r="E56" s="52">
        <f>C56*B8</f>
        <v/>
      </c>
      <c r="F56" s="52">
        <f>D56+E56</f>
        <v/>
      </c>
      <c r="G56" s="65">
        <f>1-C56/B7</f>
        <v/>
      </c>
      <c r="H56" s="55" t="n"/>
    </row>
    <row r="57" ht="20" customHeight="1">
      <c r="A57" s="66" t="n">
        <v>42</v>
      </c>
      <c r="B57" s="67">
        <f>EDATE(B56,1)</f>
        <v/>
      </c>
      <c r="C57" s="45">
        <f>MAX(C56-D56,0)</f>
        <v/>
      </c>
      <c r="D57" s="68">
        <f>B12</f>
        <v/>
      </c>
      <c r="E57" s="45">
        <f>C57*B8</f>
        <v/>
      </c>
      <c r="F57" s="45">
        <f>D57+E57</f>
        <v/>
      </c>
      <c r="G57" s="69">
        <f>1-C57/B7</f>
        <v/>
      </c>
      <c r="H57" s="55" t="n"/>
    </row>
    <row r="58" ht="20" customHeight="1">
      <c r="A58" s="62" t="n">
        <v>43</v>
      </c>
      <c r="B58" s="63">
        <f>EDATE(B57,1)</f>
        <v/>
      </c>
      <c r="C58" s="52">
        <f>MAX(C57-D57,0)</f>
        <v/>
      </c>
      <c r="D58" s="64">
        <f>B12</f>
        <v/>
      </c>
      <c r="E58" s="52">
        <f>C58*B8</f>
        <v/>
      </c>
      <c r="F58" s="52">
        <f>D58+E58</f>
        <v/>
      </c>
      <c r="G58" s="65">
        <f>1-C58/B7</f>
        <v/>
      </c>
      <c r="H58" s="55" t="n"/>
    </row>
    <row r="59" ht="20" customHeight="1">
      <c r="A59" s="66" t="n">
        <v>44</v>
      </c>
      <c r="B59" s="67">
        <f>EDATE(B58,1)</f>
        <v/>
      </c>
      <c r="C59" s="45">
        <f>MAX(C58-D58,0)</f>
        <v/>
      </c>
      <c r="D59" s="68">
        <f>B12</f>
        <v/>
      </c>
      <c r="E59" s="45">
        <f>C59*B8</f>
        <v/>
      </c>
      <c r="F59" s="45">
        <f>D59+E59</f>
        <v/>
      </c>
      <c r="G59" s="69">
        <f>1-C59/B7</f>
        <v/>
      </c>
      <c r="H59" s="55" t="n"/>
    </row>
    <row r="60" ht="20" customHeight="1">
      <c r="A60" s="62" t="n">
        <v>45</v>
      </c>
      <c r="B60" s="63">
        <f>EDATE(B59,1)</f>
        <v/>
      </c>
      <c r="C60" s="52">
        <f>MAX(C59-D59,0)</f>
        <v/>
      </c>
      <c r="D60" s="64">
        <f>B12</f>
        <v/>
      </c>
      <c r="E60" s="52">
        <f>C60*B8</f>
        <v/>
      </c>
      <c r="F60" s="52">
        <f>D60+E60</f>
        <v/>
      </c>
      <c r="G60" s="65">
        <f>1-C60/B7</f>
        <v/>
      </c>
      <c r="H60" s="55" t="n"/>
    </row>
    <row r="61" ht="20" customHeight="1">
      <c r="A61" s="66" t="n">
        <v>46</v>
      </c>
      <c r="B61" s="67">
        <f>EDATE(B60,1)</f>
        <v/>
      </c>
      <c r="C61" s="45">
        <f>MAX(C60-D60,0)</f>
        <v/>
      </c>
      <c r="D61" s="68">
        <f>B12</f>
        <v/>
      </c>
      <c r="E61" s="45">
        <f>C61*B8</f>
        <v/>
      </c>
      <c r="F61" s="45">
        <f>D61+E61</f>
        <v/>
      </c>
      <c r="G61" s="69">
        <f>1-C61/B7</f>
        <v/>
      </c>
      <c r="H61" s="55" t="n"/>
    </row>
    <row r="62" ht="20" customHeight="1">
      <c r="A62" s="62" t="n">
        <v>47</v>
      </c>
      <c r="B62" s="63">
        <f>EDATE(B61,1)</f>
        <v/>
      </c>
      <c r="C62" s="52">
        <f>MAX(C61-D61,0)</f>
        <v/>
      </c>
      <c r="D62" s="64">
        <f>B12</f>
        <v/>
      </c>
      <c r="E62" s="52">
        <f>C62*B8</f>
        <v/>
      </c>
      <c r="F62" s="52">
        <f>D62+E62</f>
        <v/>
      </c>
      <c r="G62" s="65">
        <f>1-C62/B7</f>
        <v/>
      </c>
      <c r="H62" s="55" t="n"/>
    </row>
    <row r="63" ht="20" customHeight="1">
      <c r="A63" s="66" t="n">
        <v>48</v>
      </c>
      <c r="B63" s="67">
        <f>EDATE(B62,1)</f>
        <v/>
      </c>
      <c r="C63" s="45">
        <f>MAX(C62-D62,0)</f>
        <v/>
      </c>
      <c r="D63" s="68">
        <f>B12</f>
        <v/>
      </c>
      <c r="E63" s="45">
        <f>C63*B8</f>
        <v/>
      </c>
      <c r="F63" s="45">
        <f>D63+E63</f>
        <v/>
      </c>
      <c r="G63" s="69">
        <f>1-C63/B7</f>
        <v/>
      </c>
      <c r="H63" s="55" t="n"/>
    </row>
    <row r="64" ht="20" customHeight="1">
      <c r="A64" s="62" t="n">
        <v>49</v>
      </c>
      <c r="B64" s="63">
        <f>EDATE(B63,1)</f>
        <v/>
      </c>
      <c r="C64" s="52">
        <f>MAX(C63-D63,0)</f>
        <v/>
      </c>
      <c r="D64" s="64">
        <f>B12</f>
        <v/>
      </c>
      <c r="E64" s="52">
        <f>C64*B8</f>
        <v/>
      </c>
      <c r="F64" s="52">
        <f>D64+E64</f>
        <v/>
      </c>
      <c r="G64" s="65">
        <f>1-C64/B7</f>
        <v/>
      </c>
      <c r="H64" s="55" t="n"/>
    </row>
    <row r="65" ht="20" customHeight="1">
      <c r="A65" s="66" t="n">
        <v>50</v>
      </c>
      <c r="B65" s="67">
        <f>EDATE(B64,1)</f>
        <v/>
      </c>
      <c r="C65" s="45">
        <f>MAX(C64-D64,0)</f>
        <v/>
      </c>
      <c r="D65" s="68">
        <f>B12</f>
        <v/>
      </c>
      <c r="E65" s="45">
        <f>C65*B8</f>
        <v/>
      </c>
      <c r="F65" s="45">
        <f>D65+E65</f>
        <v/>
      </c>
      <c r="G65" s="69">
        <f>1-C65/B7</f>
        <v/>
      </c>
      <c r="H65" s="55" t="n"/>
    </row>
    <row r="66" ht="20" customHeight="1">
      <c r="A66" s="62" t="n">
        <v>51</v>
      </c>
      <c r="B66" s="63">
        <f>EDATE(B65,1)</f>
        <v/>
      </c>
      <c r="C66" s="52">
        <f>MAX(C65-D65,0)</f>
        <v/>
      </c>
      <c r="D66" s="64">
        <f>B12</f>
        <v/>
      </c>
      <c r="E66" s="52">
        <f>C66*B8</f>
        <v/>
      </c>
      <c r="F66" s="52">
        <f>D66+E66</f>
        <v/>
      </c>
      <c r="G66" s="65">
        <f>1-C66/B7</f>
        <v/>
      </c>
      <c r="H66" s="55" t="n"/>
    </row>
    <row r="67" ht="20" customHeight="1">
      <c r="A67" s="66" t="n">
        <v>52</v>
      </c>
      <c r="B67" s="67">
        <f>EDATE(B66,1)</f>
        <v/>
      </c>
      <c r="C67" s="45">
        <f>MAX(C66-D66,0)</f>
        <v/>
      </c>
      <c r="D67" s="68">
        <f>B12</f>
        <v/>
      </c>
      <c r="E67" s="45">
        <f>C67*B8</f>
        <v/>
      </c>
      <c r="F67" s="45">
        <f>D67+E67</f>
        <v/>
      </c>
      <c r="G67" s="69">
        <f>1-C67/B7</f>
        <v/>
      </c>
      <c r="H67" s="55" t="n"/>
    </row>
    <row r="68" ht="20" customHeight="1">
      <c r="A68" s="62" t="n">
        <v>53</v>
      </c>
      <c r="B68" s="63">
        <f>EDATE(B67,1)</f>
        <v/>
      </c>
      <c r="C68" s="52">
        <f>MAX(C67-D67,0)</f>
        <v/>
      </c>
      <c r="D68" s="64">
        <f>B12</f>
        <v/>
      </c>
      <c r="E68" s="52">
        <f>C68*B8</f>
        <v/>
      </c>
      <c r="F68" s="52">
        <f>D68+E68</f>
        <v/>
      </c>
      <c r="G68" s="65">
        <f>1-C68/B7</f>
        <v/>
      </c>
      <c r="H68" s="55" t="n"/>
    </row>
    <row r="69" ht="20" customHeight="1">
      <c r="A69" s="66" t="n">
        <v>54</v>
      </c>
      <c r="B69" s="67">
        <f>EDATE(B68,1)</f>
        <v/>
      </c>
      <c r="C69" s="45">
        <f>MAX(C68-D68,0)</f>
        <v/>
      </c>
      <c r="D69" s="68">
        <f>B12</f>
        <v/>
      </c>
      <c r="E69" s="45">
        <f>C69*B8</f>
        <v/>
      </c>
      <c r="F69" s="45">
        <f>D69+E69</f>
        <v/>
      </c>
      <c r="G69" s="69">
        <f>1-C69/B7</f>
        <v/>
      </c>
      <c r="H69" s="55" t="n"/>
    </row>
    <row r="70" ht="20" customHeight="1">
      <c r="A70" s="62" t="n">
        <v>55</v>
      </c>
      <c r="B70" s="63">
        <f>EDATE(B69,1)</f>
        <v/>
      </c>
      <c r="C70" s="52">
        <f>MAX(C69-D69,0)</f>
        <v/>
      </c>
      <c r="D70" s="64">
        <f>B12</f>
        <v/>
      </c>
      <c r="E70" s="52">
        <f>C70*B8</f>
        <v/>
      </c>
      <c r="F70" s="52">
        <f>D70+E70</f>
        <v/>
      </c>
      <c r="G70" s="65">
        <f>1-C70/B7</f>
        <v/>
      </c>
      <c r="H70" s="55" t="n"/>
    </row>
    <row r="71" ht="20" customHeight="1">
      <c r="A71" s="66" t="n">
        <v>56</v>
      </c>
      <c r="B71" s="67">
        <f>EDATE(B70,1)</f>
        <v/>
      </c>
      <c r="C71" s="45">
        <f>MAX(C70-D70,0)</f>
        <v/>
      </c>
      <c r="D71" s="68">
        <f>B12</f>
        <v/>
      </c>
      <c r="E71" s="45">
        <f>C71*B8</f>
        <v/>
      </c>
      <c r="F71" s="45">
        <f>D71+E71</f>
        <v/>
      </c>
      <c r="G71" s="69">
        <f>1-C71/B7</f>
        <v/>
      </c>
      <c r="H71" s="55" t="n"/>
    </row>
    <row r="72" ht="20" customHeight="1">
      <c r="A72" s="62" t="n">
        <v>57</v>
      </c>
      <c r="B72" s="63">
        <f>EDATE(B71,1)</f>
        <v/>
      </c>
      <c r="C72" s="52">
        <f>MAX(C71-D71,0)</f>
        <v/>
      </c>
      <c r="D72" s="64">
        <f>B12</f>
        <v/>
      </c>
      <c r="E72" s="52">
        <f>C72*B8</f>
        <v/>
      </c>
      <c r="F72" s="52">
        <f>D72+E72</f>
        <v/>
      </c>
      <c r="G72" s="65">
        <f>1-C72/B7</f>
        <v/>
      </c>
      <c r="H72" s="55" t="n"/>
    </row>
    <row r="73" ht="20" customHeight="1">
      <c r="A73" s="66" t="n">
        <v>58</v>
      </c>
      <c r="B73" s="67">
        <f>EDATE(B72,1)</f>
        <v/>
      </c>
      <c r="C73" s="45">
        <f>MAX(C72-D72,0)</f>
        <v/>
      </c>
      <c r="D73" s="68">
        <f>B12</f>
        <v/>
      </c>
      <c r="E73" s="45">
        <f>C73*B8</f>
        <v/>
      </c>
      <c r="F73" s="45">
        <f>D73+E73</f>
        <v/>
      </c>
      <c r="G73" s="69">
        <f>1-C73/B7</f>
        <v/>
      </c>
      <c r="H73" s="55" t="n"/>
    </row>
    <row r="74" ht="20" customHeight="1">
      <c r="A74" s="62" t="n">
        <v>59</v>
      </c>
      <c r="B74" s="63">
        <f>EDATE(B73,1)</f>
        <v/>
      </c>
      <c r="C74" s="52">
        <f>MAX(C73-D73,0)</f>
        <v/>
      </c>
      <c r="D74" s="64">
        <f>B12</f>
        <v/>
      </c>
      <c r="E74" s="52">
        <f>C74*B8</f>
        <v/>
      </c>
      <c r="F74" s="52">
        <f>D74+E74</f>
        <v/>
      </c>
      <c r="G74" s="65">
        <f>1-C74/B7</f>
        <v/>
      </c>
      <c r="H74" s="55" t="n"/>
    </row>
    <row r="75" ht="20" customHeight="1">
      <c r="A75" s="66" t="n">
        <v>60</v>
      </c>
      <c r="B75" s="67">
        <f>EDATE(B74,1)</f>
        <v/>
      </c>
      <c r="C75" s="45">
        <f>MAX(C74-D74,0)</f>
        <v/>
      </c>
      <c r="D75" s="68">
        <f>B12</f>
        <v/>
      </c>
      <c r="E75" s="45">
        <f>C75*B8</f>
        <v/>
      </c>
      <c r="F75" s="45">
        <f>D75+E75</f>
        <v/>
      </c>
      <c r="G75" s="69">
        <f>1-C75/B7</f>
        <v/>
      </c>
      <c r="H75" s="55" t="n"/>
    </row>
  </sheetData>
  <mergeCells count="4">
    <mergeCell ref="D1:H2"/>
    <mergeCell ref="A6:H6"/>
    <mergeCell ref="A5:H5"/>
    <mergeCell ref="D3:H4"/>
  </mergeCells>
  <conditionalFormatting sqref="G16:G75">
    <cfRule type="colorScale" priority="1">
      <colorScale>
        <cfvo type="num" val="0"/>
        <cfvo type="num" val="1"/>
        <color rgb="FFEF4444"/>
        <color rgb="FF10B981"/>
      </colorScale>
    </cfRule>
  </conditionalFormatting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EF4444"/>
    <outlinePr summaryBelow="1" summaryRight="1"/>
    <pageSetUpPr fitToPage="1"/>
  </sheetPr>
  <dimension ref="A1:D10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0" customWidth="1" min="3" max="3"/>
    <col width="30" customWidth="1" min="4" max="4"/>
  </cols>
  <sheetData>
    <row r="1" ht="28" customHeight="1">
      <c r="A1" s="1" t="n"/>
      <c r="B1" s="1" t="n"/>
      <c r="C1" s="1" t="n"/>
      <c r="D1" s="2" t="inlineStr">
        <is>
          <t xml:space="preserve">  ESTRATÉGIA DE QUITAÇÃO DE DÍVIDAS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Compare Avalanche (menor custo) vs Snowball (motivação)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39" t="inlineStr">
        <is>
          <t>Estratégia</t>
        </is>
      </c>
      <c r="B6" s="39" t="inlineStr">
        <is>
          <t>Descrição</t>
        </is>
      </c>
      <c r="C6" s="39" t="inlineStr">
        <is>
          <t>Prioridade</t>
        </is>
      </c>
      <c r="D6" s="39" t="inlineStr">
        <is>
          <t>Dívida mais indicada para começar</t>
        </is>
      </c>
    </row>
    <row r="7" ht="20" customHeight="1">
      <c r="A7" s="70" t="inlineStr">
        <is>
          <t>🏔️  AVALANCHE</t>
        </is>
      </c>
      <c r="B7" s="71" t="inlineStr">
        <is>
          <t>Pague a mínima em todas e direcione o excedente para a dívida de MAIOR taxa de juros.</t>
        </is>
      </c>
      <c r="C7" s="48" t="inlineStr">
        <is>
          <t>Economiza mais dinheiro em juros</t>
        </is>
      </c>
      <c r="D7" s="48" t="inlineStr">
        <is>
          <t>Cartão de crédito / Cheque especial</t>
        </is>
      </c>
    </row>
    <row r="8" ht="20" customHeight="1">
      <c r="A8" s="72" t="inlineStr">
        <is>
          <t>⛄  SNOWBALL</t>
        </is>
      </c>
      <c r="B8" s="71" t="inlineStr">
        <is>
          <t>Pague a mínima em todas e direcione o excedente para a dívida de MENOR saldo.</t>
        </is>
      </c>
      <c r="C8" s="48" t="inlineStr">
        <is>
          <t>Motivação — quita dívidas mais rápido</t>
        </is>
      </c>
      <c r="D8" s="48" t="inlineStr">
        <is>
          <t>Dívida de menor valor</t>
        </is>
      </c>
    </row>
    <row r="9" ht="20" customHeight="1">
      <c r="A9" s="55" t="n"/>
      <c r="B9" s="55" t="n"/>
      <c r="C9" s="55" t="n"/>
      <c r="D9" s="55" t="n"/>
    </row>
    <row r="10" ht="20" customHeight="1">
      <c r="A10" s="73">
        <f>IF(SUM(Dívidas!D8:D12)&gt;0.05,"⚠️ Atenção: você tem dívidas com juros acima de 5% a.m. Use AVALANCHE!","✅ Suas taxas são razoáveis. Ambas as estratégias funcionam.")</f>
        <v/>
      </c>
      <c r="B10" s="55" t="n"/>
      <c r="C10" s="55" t="n"/>
      <c r="D10" s="55" t="n"/>
    </row>
  </sheetData>
  <mergeCells count="3">
    <mergeCell ref="A5:D5"/>
    <mergeCell ref="D3:D4"/>
    <mergeCell ref="D1:D2"/>
  </mergeCell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2026-06-24T23:33:17Z</dcterms:created>
  <dcterms:modified xmlns:dcterms="http://purl.org/dc/terms/" xmlns:xsi="http://www.w3.org/2001/XMLSchema-instance" xsi:type="dcterms:W3CDTF">2026-06-24T23:41:41Z</dcterms:modified>
</cp:coreProperties>
</file>